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YOHEISO/Desktop/事務局/24.学生講習会/"/>
    </mc:Choice>
  </mc:AlternateContent>
  <xr:revisionPtr revIDLastSave="0" documentId="13_ncr:1_{44FE3373-FA3A-E24D-A7A9-BCCFE787B271}" xr6:coauthVersionLast="47" xr6:coauthVersionMax="47" xr10:uidLastSave="{00000000-0000-0000-0000-000000000000}"/>
  <bookViews>
    <workbookView xWindow="3680" yWindow="500" windowWidth="24700" windowHeight="16000" xr2:uid="{4ADDD9E5-1660-4963-9A09-A9112B463CF0}"/>
  </bookViews>
  <sheets>
    <sheet name="申し込みシート" sheetId="1" r:id="rId1"/>
    <sheet name="setting" sheetId="2" r:id="rId2"/>
  </sheets>
  <definedNames>
    <definedName name="_xlnm._FilterDatabase" localSheetId="0" hidden="1">申し込みシート!$K$24:$K$33</definedName>
    <definedName name="_xlnm.Print_Area" localSheetId="0">申し込みシート!$A$2:$Q$33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6" i="1" l="1"/>
  <c r="E41" i="1"/>
  <c r="E42" i="1" s="1" a="1"/>
  <c r="E42" i="1" s="1"/>
  <c r="D37" i="1"/>
  <c r="D36" i="1"/>
  <c r="T23" i="1"/>
  <c r="V23" i="1" s="1"/>
  <c r="S23" i="1"/>
  <c r="T22" i="1"/>
  <c r="V22" i="1" s="1"/>
  <c r="S22" i="1"/>
  <c r="T21" i="1"/>
  <c r="V21" i="1" s="1"/>
  <c r="S21" i="1"/>
  <c r="T20" i="1"/>
  <c r="V20" i="1" s="1"/>
  <c r="S20" i="1"/>
  <c r="T19" i="1"/>
  <c r="V19" i="1" s="1"/>
  <c r="S19" i="1"/>
  <c r="T18" i="1"/>
  <c r="V18" i="1" s="1"/>
  <c r="S18" i="1"/>
  <c r="T17" i="1"/>
  <c r="V17" i="1" s="1"/>
  <c r="S17" i="1"/>
  <c r="T16" i="1"/>
  <c r="V16" i="1" s="1"/>
  <c r="S16" i="1"/>
  <c r="T15" i="1"/>
  <c r="V15" i="1" s="1"/>
  <c r="S15" i="1"/>
  <c r="T14" i="1"/>
  <c r="V14" i="1" s="1"/>
  <c r="S14" i="1"/>
  <c r="U14" i="1" l="1"/>
  <c r="U16" i="1"/>
  <c r="U18" i="1"/>
  <c r="U20" i="1"/>
  <c r="U22" i="1"/>
  <c r="U15" i="1"/>
  <c r="U17" i="1"/>
  <c r="U19" i="1"/>
  <c r="U21" i="1"/>
  <c r="U23" i="1"/>
  <c r="I36" i="1"/>
  <c r="O38" i="1" s="1"/>
  <c r="E37" i="1" l="1"/>
  <c r="E36" i="1"/>
  <c r="S25" i="1"/>
  <c r="T25" i="1" s="1"/>
  <c r="S26" i="1"/>
  <c r="T26" i="1" s="1"/>
  <c r="S27" i="1"/>
  <c r="T27" i="1" s="1"/>
  <c r="S28" i="1"/>
  <c r="T28" i="1" s="1"/>
  <c r="S29" i="1"/>
  <c r="T29" i="1" s="1"/>
  <c r="S30" i="1"/>
  <c r="T30" i="1" s="1"/>
  <c r="S31" i="1"/>
  <c r="T31" i="1" s="1"/>
  <c r="S32" i="1"/>
  <c r="T32" i="1" s="1"/>
  <c r="S33" i="1"/>
  <c r="T33" i="1" s="1"/>
  <c r="S24" i="1"/>
  <c r="T24" i="1" s="1"/>
  <c r="O37" i="1" l="1"/>
  <c r="V33" i="1"/>
  <c r="U33" i="1"/>
  <c r="V27" i="1"/>
  <c r="U27" i="1"/>
  <c r="V32" i="1"/>
  <c r="U32" i="1"/>
  <c r="U30" i="1"/>
  <c r="V30" i="1"/>
  <c r="V29" i="1"/>
  <c r="U29" i="1"/>
  <c r="V31" i="1"/>
  <c r="U31" i="1"/>
  <c r="V28" i="1"/>
  <c r="U28" i="1"/>
  <c r="U24" i="1"/>
  <c r="V24" i="1"/>
  <c r="V25" i="1"/>
  <c r="U25" i="1"/>
  <c r="V26" i="1"/>
  <c r="U26" i="1"/>
  <c r="E38" i="1"/>
  <c r="O36" i="1" s="1"/>
  <c r="O39" i="1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<sst xmlns="http://schemas.openxmlformats.org/spreadsheetml/2006/main" count="80" uniqueCount="77">
  <si>
    <t>氏名</t>
    <rPh sb="0" eb="2">
      <t>シメイ</t>
    </rPh>
    <phoneticPr fontId="1"/>
  </si>
  <si>
    <t>使用ラートサイズ
不明な場合は身長を記入</t>
    <rPh sb="0" eb="2">
      <t>シヨウ</t>
    </rPh>
    <rPh sb="9" eb="11">
      <t>フメイ</t>
    </rPh>
    <rPh sb="15" eb="17">
      <t>シンチョウ</t>
    </rPh>
    <rPh sb="18" eb="20">
      <t>キニュウ</t>
    </rPh>
    <phoneticPr fontId="1"/>
  </si>
  <si>
    <t>直転</t>
    <rPh sb="0" eb="2">
      <t>チョク</t>
    </rPh>
    <phoneticPr fontId="1"/>
  </si>
  <si>
    <t>斜転</t>
    <rPh sb="0" eb="2">
      <t>シャテn</t>
    </rPh>
    <phoneticPr fontId="1"/>
  </si>
  <si>
    <t>跳躍</t>
    <rPh sb="0" eb="2">
      <t>チョウヤク</t>
    </rPh>
    <phoneticPr fontId="1"/>
  </si>
  <si>
    <t>年齢</t>
    <rPh sb="0" eb="2">
      <t>ネンレイ</t>
    </rPh>
    <phoneticPr fontId="2"/>
  </si>
  <si>
    <t>学年</t>
    <rPh sb="0" eb="2">
      <t>ガクネン</t>
    </rPh>
    <phoneticPr fontId="2"/>
  </si>
  <si>
    <t>未就学児</t>
    <rPh sb="0" eb="4">
      <t>ミシュウガクジ</t>
    </rPh>
    <phoneticPr fontId="2"/>
  </si>
  <si>
    <t>小1</t>
    <rPh sb="0" eb="1">
      <t>ショウ</t>
    </rPh>
    <phoneticPr fontId="2"/>
  </si>
  <si>
    <t>小2</t>
    <rPh sb="0" eb="1">
      <t>ショウ</t>
    </rPh>
    <phoneticPr fontId="2"/>
  </si>
  <si>
    <t>小3</t>
    <rPh sb="0" eb="1">
      <t>ショウ</t>
    </rPh>
    <phoneticPr fontId="2"/>
  </si>
  <si>
    <t>小4</t>
    <rPh sb="0" eb="1">
      <t>ショウ</t>
    </rPh>
    <phoneticPr fontId="2"/>
  </si>
  <si>
    <t>小5</t>
    <rPh sb="0" eb="1">
      <t>ショウ</t>
    </rPh>
    <phoneticPr fontId="2"/>
  </si>
  <si>
    <t>小6</t>
    <rPh sb="0" eb="1">
      <t>ショウ</t>
    </rPh>
    <phoneticPr fontId="2"/>
  </si>
  <si>
    <t>中1</t>
    <rPh sb="0" eb="1">
      <t>チュウ</t>
    </rPh>
    <phoneticPr fontId="2"/>
  </si>
  <si>
    <t>中2</t>
    <rPh sb="0" eb="1">
      <t>チュウ</t>
    </rPh>
    <phoneticPr fontId="2"/>
  </si>
  <si>
    <t>中3</t>
    <rPh sb="0" eb="1">
      <t>チュウ</t>
    </rPh>
    <phoneticPr fontId="2"/>
  </si>
  <si>
    <t>高1</t>
    <rPh sb="0" eb="1">
      <t>コウ</t>
    </rPh>
    <phoneticPr fontId="2"/>
  </si>
  <si>
    <t>高2</t>
    <rPh sb="0" eb="1">
      <t>コウ</t>
    </rPh>
    <phoneticPr fontId="2"/>
  </si>
  <si>
    <t>高3</t>
    <rPh sb="0" eb="1">
      <t>コウ</t>
    </rPh>
    <phoneticPr fontId="2"/>
  </si>
  <si>
    <t>18歳以上</t>
    <rPh sb="2" eb="3">
      <t>サイ</t>
    </rPh>
    <rPh sb="3" eb="5">
      <t>イジョウ</t>
    </rPh>
    <phoneticPr fontId="2"/>
  </si>
  <si>
    <t>代表連絡先</t>
    <rPh sb="0" eb="2">
      <t>ダイヒョウ</t>
    </rPh>
    <rPh sb="2" eb="5">
      <t>レンラクサキ</t>
    </rPh>
    <phoneticPr fontId="2"/>
  </si>
  <si>
    <t>住所</t>
    <rPh sb="0" eb="2">
      <t>ジュウショ</t>
    </rPh>
    <phoneticPr fontId="2"/>
  </si>
  <si>
    <t>電話番号</t>
    <rPh sb="0" eb="4">
      <t>デンワバンゴウ</t>
    </rPh>
    <phoneticPr fontId="2"/>
  </si>
  <si>
    <t>E-mail</t>
    <phoneticPr fontId="2"/>
  </si>
  <si>
    <t>〒</t>
    <phoneticPr fontId="2"/>
  </si>
  <si>
    <t>連絡事項</t>
    <rPh sb="0" eb="4">
      <t>レンラクジコウ</t>
    </rPh>
    <phoneticPr fontId="2"/>
  </si>
  <si>
    <t>【参加人数と区分】</t>
    <rPh sb="3" eb="5">
      <t>ニンズウ</t>
    </rPh>
    <phoneticPr fontId="9"/>
  </si>
  <si>
    <t>【保険加入】</t>
    <rPh sb="1" eb="5">
      <t>ホケn</t>
    </rPh>
    <phoneticPr fontId="9"/>
  </si>
  <si>
    <t>人数</t>
    <rPh sb="0" eb="2">
      <t>ニn</t>
    </rPh>
    <phoneticPr fontId="9"/>
  </si>
  <si>
    <t>保険料合計</t>
    <rPh sb="0" eb="5">
      <t>ホケn</t>
    </rPh>
    <phoneticPr fontId="9"/>
  </si>
  <si>
    <t>会員</t>
    <rPh sb="0" eb="2">
      <t>カイイン</t>
    </rPh>
    <phoneticPr fontId="9"/>
  </si>
  <si>
    <t>非会員</t>
    <rPh sb="0" eb="3">
      <t>ヒカイイン</t>
    </rPh>
    <phoneticPr fontId="9"/>
  </si>
  <si>
    <t>参加費合計</t>
    <rPh sb="0" eb="3">
      <t>サンカヒ</t>
    </rPh>
    <rPh sb="3" eb="5">
      <t>ゴウケイ</t>
    </rPh>
    <phoneticPr fontId="2"/>
  </si>
  <si>
    <t>【食事申込】</t>
    <phoneticPr fontId="2"/>
  </si>
  <si>
    <t>参加費</t>
    <rPh sb="0" eb="3">
      <t>サンカヒ</t>
    </rPh>
    <phoneticPr fontId="2"/>
  </si>
  <si>
    <t>保険代</t>
    <rPh sb="0" eb="3">
      <t>ホケンダイ</t>
    </rPh>
    <phoneticPr fontId="2"/>
  </si>
  <si>
    <t>食事代</t>
    <rPh sb="0" eb="3">
      <t>ショクジダイ</t>
    </rPh>
    <phoneticPr fontId="2"/>
  </si>
  <si>
    <t>合計</t>
    <rPh sb="0" eb="2">
      <t>ゴウケイ</t>
    </rPh>
    <phoneticPr fontId="2"/>
  </si>
  <si>
    <t>【お問い合わせ先】</t>
    <phoneticPr fontId="2"/>
  </si>
  <si>
    <t>食事区分</t>
    <rPh sb="0" eb="2">
      <t>ショクジ</t>
    </rPh>
    <rPh sb="2" eb="4">
      <t>クブン</t>
    </rPh>
    <phoneticPr fontId="2"/>
  </si>
  <si>
    <t>宿泊区分</t>
    <rPh sb="0" eb="2">
      <t>シュクハク</t>
    </rPh>
    <rPh sb="2" eb="4">
      <t>クブン</t>
    </rPh>
    <phoneticPr fontId="2"/>
  </si>
  <si>
    <t>区分判定</t>
    <rPh sb="0" eb="2">
      <t>クブン</t>
    </rPh>
    <rPh sb="2" eb="4">
      <t>ハンテイ</t>
    </rPh>
    <phoneticPr fontId="2"/>
  </si>
  <si>
    <t>食事料金</t>
    <rPh sb="0" eb="2">
      <t>ショクジ</t>
    </rPh>
    <rPh sb="2" eb="4">
      <t>リョウキン</t>
    </rPh>
    <phoneticPr fontId="2"/>
  </si>
  <si>
    <t>未就学児</t>
    <rPh sb="0" eb="4">
      <t>ミシュウガクジ</t>
    </rPh>
    <phoneticPr fontId="2"/>
  </si>
  <si>
    <t>小中学生</t>
    <rPh sb="0" eb="1">
      <t>ショウ</t>
    </rPh>
    <rPh sb="1" eb="4">
      <t>チュウガクセイ</t>
    </rPh>
    <phoneticPr fontId="2"/>
  </si>
  <si>
    <t>高校生以上</t>
    <rPh sb="0" eb="5">
      <t>コウコウセイイジョウ</t>
    </rPh>
    <phoneticPr fontId="2"/>
  </si>
  <si>
    <t>朝食</t>
    <rPh sb="0" eb="2">
      <t>チョウショク</t>
    </rPh>
    <phoneticPr fontId="2"/>
  </si>
  <si>
    <t>昼食</t>
    <rPh sb="0" eb="2">
      <t>チュウショク</t>
    </rPh>
    <phoneticPr fontId="2"/>
  </si>
  <si>
    <t>夕食</t>
    <rPh sb="0" eb="2">
      <t>ユウショク</t>
    </rPh>
    <phoneticPr fontId="2"/>
  </si>
  <si>
    <t>宿泊料金</t>
    <rPh sb="0" eb="2">
      <t>シュクハク</t>
    </rPh>
    <rPh sb="2" eb="4">
      <t>リョウキン</t>
    </rPh>
    <phoneticPr fontId="2"/>
  </si>
  <si>
    <t>18歳未満</t>
    <rPh sb="2" eb="3">
      <t>サイ</t>
    </rPh>
    <rPh sb="3" eb="5">
      <t>ミマン</t>
    </rPh>
    <phoneticPr fontId="2"/>
  </si>
  <si>
    <t>18歳以上</t>
    <rPh sb="2" eb="3">
      <t>サイ</t>
    </rPh>
    <rPh sb="3" eb="5">
      <t>イジョウ</t>
    </rPh>
    <phoneticPr fontId="2"/>
  </si>
  <si>
    <t>料金</t>
    <rPh sb="0" eb="2">
      <t>リョウキン</t>
    </rPh>
    <phoneticPr fontId="2"/>
  </si>
  <si>
    <t>保険料</t>
    <rPh sb="0" eb="3">
      <t>ホケンリョウ</t>
    </rPh>
    <phoneticPr fontId="2"/>
  </si>
  <si>
    <t>会員</t>
    <rPh sb="0" eb="2">
      <t>カイイン</t>
    </rPh>
    <phoneticPr fontId="2"/>
  </si>
  <si>
    <t>非会員</t>
    <rPh sb="0" eb="3">
      <t>ヒカイイ</t>
    </rPh>
    <phoneticPr fontId="2"/>
  </si>
  <si>
    <t>料金</t>
    <rPh sb="0" eb="2">
      <t>リョウキン</t>
    </rPh>
    <phoneticPr fontId="2"/>
  </si>
  <si>
    <t>昼食</t>
    <rPh sb="0" eb="1">
      <t>ヒル</t>
    </rPh>
    <rPh sb="1" eb="2">
      <t>ショク</t>
    </rPh>
    <phoneticPr fontId="2"/>
  </si>
  <si>
    <t>氏名</t>
    <phoneticPr fontId="2"/>
  </si>
  <si>
    <t>大学名</t>
    <rPh sb="0" eb="3">
      <t>ダイガク</t>
    </rPh>
    <phoneticPr fontId="2"/>
  </si>
  <si>
    <t>備考</t>
    <rPh sb="0" eb="2">
      <t>ビコウ</t>
    </rPh>
    <phoneticPr fontId="1"/>
  </si>
  <si>
    <t>交通手段
（公共交通機関/
車など）</t>
    <rPh sb="0" eb="4">
      <t>コウツウ</t>
    </rPh>
    <rPh sb="6" eb="12">
      <t>コウキョ</t>
    </rPh>
    <rPh sb="13" eb="14">
      <t>クルマ</t>
    </rPh>
    <phoneticPr fontId="2"/>
  </si>
  <si>
    <t>２０２５年度春季ラート実技講習会（学生対象）申込用紙</t>
    <rPh sb="17" eb="19">
      <t>ガクセイ</t>
    </rPh>
    <phoneticPr fontId="2"/>
  </si>
  <si>
    <t>日程：3月7日（土）〜3月8日（日）
場所：名古屋芸術大学西キャンパス体育館</t>
    <rPh sb="0" eb="2">
      <t>ニッテイ</t>
    </rPh>
    <rPh sb="18" eb="19">
      <t>バショ</t>
    </rPh>
    <rPh sb="20" eb="22">
      <t>ニイガタダイガ</t>
    </rPh>
    <rPh sb="22" eb="29">
      <t>ナゴヤ</t>
    </rPh>
    <rPh sb="29" eb="30">
      <t>ニシキャn</t>
    </rPh>
    <rPh sb="35" eb="38">
      <t>タイイク</t>
    </rPh>
    <phoneticPr fontId="2"/>
  </si>
  <si>
    <t>日本ラート協会事務局
E-mail：office@rhoenrad.jp　　WEB：http://www.rhoenrad.jp</t>
    <rPh sb="0" eb="2">
      <t>ニホン</t>
    </rPh>
    <rPh sb="5" eb="7">
      <t>キョウカイ</t>
    </rPh>
    <rPh sb="7" eb="10">
      <t>ジムキョク</t>
    </rPh>
    <phoneticPr fontId="2"/>
  </si>
  <si>
    <t>学年</t>
    <rPh sb="0" eb="2">
      <t>ガクネn</t>
    </rPh>
    <phoneticPr fontId="2"/>
  </si>
  <si>
    <t>参加
区分
（選択）</t>
    <rPh sb="0" eb="2">
      <t>サンカ</t>
    </rPh>
    <rPh sb="3" eb="5">
      <t>クブn</t>
    </rPh>
    <rPh sb="7" eb="9">
      <t>センタク</t>
    </rPh>
    <phoneticPr fontId="1"/>
  </si>
  <si>
    <t>性別
（選択）</t>
    <rPh sb="0" eb="2">
      <t>セイベテゥ</t>
    </rPh>
    <rPh sb="4" eb="6">
      <t>センタク</t>
    </rPh>
    <phoneticPr fontId="2"/>
  </si>
  <si>
    <t>練習したい直転の級
（選択）</t>
    <rPh sb="11" eb="13">
      <t>センタク</t>
    </rPh>
    <phoneticPr fontId="2"/>
  </si>
  <si>
    <t>7日
昼食</t>
    <phoneticPr fontId="2"/>
  </si>
  <si>
    <t>8日
昼食</t>
    <rPh sb="3" eb="5">
      <t>チュウショク</t>
    </rPh>
    <phoneticPr fontId="2"/>
  </si>
  <si>
    <t>食事
（選択）</t>
    <rPh sb="0" eb="2">
      <t>ショクジ</t>
    </rPh>
    <rPh sb="4" eb="6">
      <t>センタク</t>
    </rPh>
    <phoneticPr fontId="1"/>
  </si>
  <si>
    <t>保険申込
（選択）</t>
    <rPh sb="0" eb="2">
      <t>ホケン</t>
    </rPh>
    <rPh sb="2" eb="4">
      <t>モウシコミ</t>
    </rPh>
    <rPh sb="6" eb="8">
      <t>センタク</t>
    </rPh>
    <phoneticPr fontId="1"/>
  </si>
  <si>
    <t>※網掛け部に必要事項をご記入の上、日本ラート協会事務局宛にお送りください。</t>
    <rPh sb="17" eb="19">
      <t>ニホn</t>
    </rPh>
    <rPh sb="24" eb="27">
      <t>ジムクイ</t>
    </rPh>
    <rPh sb="27" eb="28">
      <t>アテ</t>
    </rPh>
    <phoneticPr fontId="2"/>
  </si>
  <si>
    <t>申込締切：２０２６年１月３１日必着</t>
    <rPh sb="0" eb="2">
      <t>モウシコミ</t>
    </rPh>
    <rPh sb="2" eb="4">
      <t>シメキリ</t>
    </rPh>
    <rPh sb="9" eb="10">
      <t>ネン</t>
    </rPh>
    <rPh sb="11" eb="12">
      <t>ガツ</t>
    </rPh>
    <rPh sb="14" eb="15">
      <t>ニチ</t>
    </rPh>
    <rPh sb="15" eb="17">
      <t>ヒッチャク</t>
    </rPh>
    <phoneticPr fontId="2"/>
  </si>
  <si>
    <r>
      <rPr>
        <b/>
        <sz val="11"/>
        <color theme="1"/>
        <rFont val="游ゴシック"/>
        <family val="3"/>
        <charset val="128"/>
        <scheme val="minor"/>
      </rPr>
      <t>【注意事項】</t>
    </r>
    <r>
      <rPr>
        <sz val="11"/>
        <color theme="1"/>
        <rFont val="游ゴシック"/>
        <family val="2"/>
        <charset val="128"/>
        <scheme val="minor"/>
      </rPr>
      <t xml:space="preserve">
※2025年度に保険に申込された方の保険期間は2026年3月31日までとなります。
　2026年4月以降適用の保険を希望する場合は別途協会WEBサイトよりお申し込み下さい。
※項目に不備がないかご確認下さい。
※請求書は、後日詳細のお知らせと併せてお送りいたします。
※会員登録をご希望の方は、備考欄にその旨ご記載の上、協会WEBサイトよりお手続き下さい。
※遅参早退、1日のみの参加の場合は、備考欄にその旨ご記載下さい。</t>
    </r>
    <rPh sb="1" eb="5">
      <t>チュウイジコウ</t>
    </rPh>
    <rPh sb="15" eb="17">
      <t>ホケ</t>
    </rPh>
    <rPh sb="18" eb="20">
      <t>🈸</t>
    </rPh>
    <rPh sb="25" eb="27">
      <t>ホケn</t>
    </rPh>
    <rPh sb="141" eb="145">
      <t>カイイn</t>
    </rPh>
    <rPh sb="153" eb="156">
      <t>ビコウ</t>
    </rPh>
    <rPh sb="166" eb="168">
      <t>キョ_x0000__x0001__x0004_</t>
    </rPh>
    <rPh sb="178" eb="180">
      <t>テツヅキ</t>
    </rPh>
    <rPh sb="186" eb="188">
      <t>チサn</t>
    </rPh>
    <rPh sb="188" eb="190">
      <t>ソウタ</t>
    </rPh>
    <rPh sb="203" eb="206">
      <t>_x0007_{_x0004_</t>
    </rPh>
    <rPh sb="213" eb="214">
      <t/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</si>
</sst>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&quot; 人&quot;"/>
    <numFmt numFmtId="177" formatCode="#,##0&quot; 円&quot;"/>
    <numFmt numFmtId="178" formatCode="0&quot; 食&quot;"/>
  </numFmts>
  <fonts count="18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b/>
      <sz val="12"/>
      <color theme="0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20"/>
      <color theme="1"/>
      <name val="游ゴシック"/>
      <family val="2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16"/>
      <color rgb="FFFF0000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b/>
      <sz val="20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79998168889431442"/>
        <bgColor indexed="64"/>
      </patternFill>
    </fill>
  </fills>
  <borders count="75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auto="1"/>
      </left>
      <right style="dotted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dotted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7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14" fontId="0" fillId="2" borderId="6" xfId="0" applyNumberFormat="1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 applyProtection="1">
      <alignment horizontal="center" vertical="center" wrapText="1"/>
      <protection locked="0"/>
    </xf>
    <xf numFmtId="14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center" vertical="center"/>
    </xf>
    <xf numFmtId="0" fontId="0" fillId="2" borderId="22" xfId="0" applyFill="1" applyBorder="1" applyAlignment="1" applyProtection="1">
      <alignment horizontal="center" vertical="center" wrapText="1"/>
      <protection locked="0"/>
    </xf>
    <xf numFmtId="0" fontId="0" fillId="2" borderId="21" xfId="0" applyFill="1" applyBorder="1" applyAlignment="1" applyProtection="1">
      <alignment horizontal="center" vertical="center" wrapText="1"/>
      <protection locked="0"/>
    </xf>
    <xf numFmtId="0" fontId="0" fillId="2" borderId="20" xfId="0" applyFill="1" applyBorder="1" applyAlignment="1" applyProtection="1">
      <alignment horizontal="center" vertical="center" wrapText="1"/>
      <protection locked="0"/>
    </xf>
    <xf numFmtId="14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72" xfId="0" applyFill="1" applyBorder="1" applyAlignment="1" applyProtection="1">
      <alignment horizontal="center" vertical="center" wrapText="1"/>
      <protection locked="0"/>
    </xf>
    <xf numFmtId="0" fontId="0" fillId="2" borderId="73" xfId="0" applyFill="1" applyBorder="1" applyAlignment="1" applyProtection="1">
      <alignment horizontal="center" vertical="center" wrapText="1"/>
      <protection locked="0"/>
    </xf>
    <xf numFmtId="0" fontId="0" fillId="2" borderId="71" xfId="0" applyFill="1" applyBorder="1" applyAlignment="1" applyProtection="1">
      <alignment horizontal="center" vertical="center" wrapText="1"/>
      <protection locked="0"/>
    </xf>
    <xf numFmtId="0" fontId="14" fillId="0" borderId="14" xfId="0" applyFont="1" applyBorder="1">
      <alignment vertical="center"/>
    </xf>
    <xf numFmtId="0" fontId="17" fillId="0" borderId="0" xfId="0" applyFont="1">
      <alignment vertical="center"/>
    </xf>
    <xf numFmtId="0" fontId="12" fillId="0" borderId="0" xfId="0" applyFont="1">
      <alignment vertical="center"/>
    </xf>
    <xf numFmtId="0" fontId="12" fillId="0" borderId="46" xfId="0" applyFont="1" applyBorder="1">
      <alignment vertical="center"/>
    </xf>
    <xf numFmtId="0" fontId="11" fillId="0" borderId="0" xfId="0" applyFont="1" applyAlignment="1">
      <alignment horizontal="left" vertical="center"/>
    </xf>
    <xf numFmtId="0" fontId="8" fillId="0" borderId="39" xfId="0" applyFont="1" applyBorder="1" applyAlignment="1">
      <alignment horizontal="center" vertical="center"/>
    </xf>
    <xf numFmtId="0" fontId="8" fillId="0" borderId="69" xfId="0" applyFont="1" applyBorder="1" applyAlignment="1">
      <alignment horizontal="center" vertical="center"/>
    </xf>
    <xf numFmtId="0" fontId="8" fillId="0" borderId="31" xfId="0" applyFont="1" applyBorder="1" applyAlignment="1">
      <alignment horizontal="left" vertical="center" wrapText="1"/>
    </xf>
    <xf numFmtId="0" fontId="8" fillId="0" borderId="32" xfId="0" applyFont="1" applyBorder="1" applyAlignment="1">
      <alignment horizontal="left" vertical="center" wrapText="1"/>
    </xf>
    <xf numFmtId="0" fontId="8" fillId="0" borderId="26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62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3" fillId="0" borderId="34" xfId="0" applyFont="1" applyBorder="1">
      <alignment vertical="center"/>
    </xf>
    <xf numFmtId="0" fontId="10" fillId="0" borderId="0" xfId="0" applyFont="1">
      <alignment vertical="center"/>
    </xf>
    <xf numFmtId="0" fontId="13" fillId="0" borderId="0" xfId="0" applyFont="1">
      <alignment vertical="center"/>
    </xf>
    <xf numFmtId="0" fontId="4" fillId="0" borderId="55" xfId="0" applyFont="1" applyBorder="1" applyAlignment="1">
      <alignment horizontal="center" vertical="center"/>
    </xf>
    <xf numFmtId="176" fontId="4" fillId="0" borderId="56" xfId="0" applyNumberFormat="1" applyFont="1" applyBorder="1" applyAlignment="1">
      <alignment horizontal="center" vertical="center"/>
    </xf>
    <xf numFmtId="177" fontId="4" fillId="0" borderId="35" xfId="0" applyNumberFormat="1" applyFont="1" applyBorder="1" applyAlignment="1">
      <alignment horizontal="right" vertical="center"/>
    </xf>
    <xf numFmtId="0" fontId="10" fillId="0" borderId="23" xfId="0" applyFont="1" applyBorder="1" applyAlignment="1">
      <alignment horizontal="center" vertical="center"/>
    </xf>
    <xf numFmtId="178" fontId="10" fillId="0" borderId="24" xfId="0" applyNumberFormat="1" applyFont="1" applyBorder="1" applyAlignment="1">
      <alignment horizontal="center" vertical="center"/>
    </xf>
    <xf numFmtId="177" fontId="10" fillId="0" borderId="65" xfId="1" applyNumberFormat="1" applyFont="1" applyBorder="1" applyAlignment="1" applyProtection="1">
      <alignment horizontal="center" vertical="center"/>
    </xf>
    <xf numFmtId="0" fontId="0" fillId="4" borderId="25" xfId="0" applyFill="1" applyBorder="1" applyAlignment="1">
      <alignment horizontal="center" vertical="center"/>
    </xf>
    <xf numFmtId="177" fontId="0" fillId="4" borderId="60" xfId="0" applyNumberFormat="1" applyFill="1" applyBorder="1">
      <alignment vertical="center"/>
    </xf>
    <xf numFmtId="177" fontId="0" fillId="4" borderId="56" xfId="0" applyNumberFormat="1" applyFill="1" applyBorder="1">
      <alignment vertical="center"/>
    </xf>
    <xf numFmtId="0" fontId="4" fillId="0" borderId="57" xfId="0" applyFont="1" applyBorder="1" applyAlignment="1">
      <alignment horizontal="center" vertical="center"/>
    </xf>
    <xf numFmtId="176" fontId="4" fillId="0" borderId="58" xfId="0" applyNumberFormat="1" applyFont="1" applyBorder="1" applyAlignment="1">
      <alignment horizontal="center" vertical="center"/>
    </xf>
    <xf numFmtId="177" fontId="4" fillId="0" borderId="36" xfId="0" applyNumberFormat="1" applyFont="1" applyBorder="1" applyAlignment="1">
      <alignment horizontal="right" vertical="center"/>
    </xf>
    <xf numFmtId="178" fontId="10" fillId="0" borderId="0" xfId="0" applyNumberFormat="1" applyFont="1" applyAlignment="1">
      <alignment horizontal="center" vertical="center"/>
    </xf>
    <xf numFmtId="177" fontId="10" fillId="0" borderId="0" xfId="0" applyNumberFormat="1" applyFont="1">
      <alignment vertical="center"/>
    </xf>
    <xf numFmtId="0" fontId="0" fillId="4" borderId="26" xfId="0" applyFill="1" applyBorder="1" applyAlignment="1">
      <alignment horizontal="center" vertical="center"/>
    </xf>
    <xf numFmtId="177" fontId="0" fillId="4" borderId="61" xfId="0" applyNumberFormat="1" applyFill="1" applyBorder="1">
      <alignment vertical="center"/>
    </xf>
    <xf numFmtId="177" fontId="0" fillId="4" borderId="59" xfId="0" applyNumberFormat="1" applyFill="1" applyBorder="1">
      <alignment vertical="center"/>
    </xf>
    <xf numFmtId="0" fontId="4" fillId="0" borderId="64" xfId="0" applyFont="1" applyBorder="1">
      <alignment vertical="center"/>
    </xf>
    <xf numFmtId="0" fontId="4" fillId="0" borderId="63" xfId="0" applyFont="1" applyBorder="1">
      <alignment vertical="center"/>
    </xf>
    <xf numFmtId="177" fontId="4" fillId="0" borderId="33" xfId="0" applyNumberFormat="1" applyFont="1" applyBorder="1" applyAlignment="1">
      <alignment horizontal="right" vertical="center"/>
    </xf>
    <xf numFmtId="0" fontId="0" fillId="4" borderId="27" xfId="0" applyFill="1" applyBorder="1" applyAlignment="1">
      <alignment horizontal="center" vertical="center"/>
    </xf>
    <xf numFmtId="177" fontId="0" fillId="4" borderId="62" xfId="0" applyNumberFormat="1" applyFill="1" applyBorder="1">
      <alignment vertical="center"/>
    </xf>
    <xf numFmtId="177" fontId="0" fillId="4" borderId="58" xfId="0" applyNumberFormat="1" applyFill="1" applyBorder="1">
      <alignment vertical="center"/>
    </xf>
    <xf numFmtId="0" fontId="11" fillId="4" borderId="66" xfId="0" applyFont="1" applyFill="1" applyBorder="1" applyAlignment="1">
      <alignment horizontal="center" vertical="center"/>
    </xf>
    <xf numFmtId="177" fontId="11" fillId="4" borderId="16" xfId="0" applyNumberFormat="1" applyFont="1" applyFill="1" applyBorder="1">
      <alignment vertical="center"/>
    </xf>
    <xf numFmtId="177" fontId="11" fillId="4" borderId="63" xfId="0" applyNumberFormat="1" applyFont="1" applyFill="1" applyBorder="1">
      <alignment vertical="center"/>
    </xf>
    <xf numFmtId="0" fontId="4" fillId="0" borderId="55" xfId="0" applyFont="1" applyBorder="1">
      <alignment vertical="center"/>
    </xf>
    <xf numFmtId="0" fontId="4" fillId="0" borderId="56" xfId="0" applyFont="1" applyBorder="1">
      <alignment vertical="center"/>
    </xf>
    <xf numFmtId="176" fontId="4" fillId="0" borderId="35" xfId="0" applyNumberFormat="1" applyFont="1" applyBorder="1" applyAlignment="1">
      <alignment horizontal="right" vertical="center"/>
    </xf>
    <xf numFmtId="0" fontId="4" fillId="0" borderId="57" xfId="0" applyFont="1" applyBorder="1">
      <alignment vertical="center"/>
    </xf>
    <xf numFmtId="0" fontId="4" fillId="0" borderId="58" xfId="0" applyFont="1" applyBorder="1">
      <alignment vertical="center"/>
    </xf>
    <xf numFmtId="0" fontId="0" fillId="2" borderId="21" xfId="0" applyFill="1" applyBorder="1" applyAlignment="1" applyProtection="1">
      <alignment horizontal="center" vertical="center" wrapText="1"/>
      <protection locked="0"/>
    </xf>
    <xf numFmtId="0" fontId="0" fillId="2" borderId="17" xfId="0" applyFill="1" applyBorder="1" applyAlignment="1" applyProtection="1">
      <alignment horizontal="center" vertical="center" wrapText="1"/>
      <protection locked="0"/>
    </xf>
    <xf numFmtId="56" fontId="16" fillId="0" borderId="0" xfId="0" applyNumberFormat="1" applyFont="1" applyAlignment="1">
      <alignment horizontal="left" vertical="top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7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68" xfId="0" applyBorder="1" applyAlignment="1">
      <alignment horizontal="center" vertical="center" wrapText="1"/>
    </xf>
    <xf numFmtId="0" fontId="8" fillId="2" borderId="30" xfId="0" applyFont="1" applyFill="1" applyBorder="1" applyAlignment="1" applyProtection="1">
      <alignment horizontal="left" vertical="center" wrapText="1"/>
      <protection locked="0"/>
    </xf>
    <xf numFmtId="0" fontId="8" fillId="2" borderId="31" xfId="0" applyFont="1" applyFill="1" applyBorder="1" applyAlignment="1" applyProtection="1">
      <alignment horizontal="left" vertical="center" wrapText="1"/>
      <protection locked="0"/>
    </xf>
    <xf numFmtId="0" fontId="8" fillId="2" borderId="32" xfId="0" applyFont="1" applyFill="1" applyBorder="1" applyAlignment="1" applyProtection="1">
      <alignment horizontal="left" vertical="center" wrapText="1"/>
      <protection locked="0"/>
    </xf>
    <xf numFmtId="0" fontId="6" fillId="3" borderId="37" xfId="0" applyFont="1" applyFill="1" applyBorder="1" applyAlignment="1">
      <alignment horizontal="center" vertical="center"/>
    </xf>
    <xf numFmtId="0" fontId="6" fillId="3" borderId="44" xfId="0" applyFont="1" applyFill="1" applyBorder="1" applyAlignment="1">
      <alignment horizontal="center" vertical="center"/>
    </xf>
    <xf numFmtId="0" fontId="6" fillId="3" borderId="45" xfId="0" applyFont="1" applyFill="1" applyBorder="1" applyAlignment="1">
      <alignment horizontal="center" vertical="center"/>
    </xf>
    <xf numFmtId="0" fontId="0" fillId="0" borderId="47" xfId="0" applyBorder="1" applyAlignment="1" applyProtection="1">
      <alignment horizontal="center" vertical="center" wrapText="1"/>
      <protection locked="0"/>
    </xf>
    <xf numFmtId="0" fontId="0" fillId="0" borderId="14" xfId="0" applyBorder="1" applyAlignment="1" applyProtection="1">
      <alignment horizontal="center" vertical="center" wrapText="1"/>
      <protection locked="0"/>
    </xf>
    <xf numFmtId="0" fontId="0" fillId="0" borderId="54" xfId="0" applyBorder="1" applyAlignment="1" applyProtection="1">
      <alignment horizontal="center" vertical="center" wrapText="1"/>
      <protection locked="0"/>
    </xf>
    <xf numFmtId="0" fontId="7" fillId="3" borderId="37" xfId="0" applyFont="1" applyFill="1" applyBorder="1" applyAlignment="1">
      <alignment horizontal="center" vertical="center" textRotation="255"/>
    </xf>
    <xf numFmtId="0" fontId="7" fillId="3" borderId="38" xfId="0" applyFont="1" applyFill="1" applyBorder="1" applyAlignment="1">
      <alignment horizontal="center" vertical="center" textRotation="255"/>
    </xf>
    <xf numFmtId="0" fontId="7" fillId="3" borderId="4" xfId="0" applyFont="1" applyFill="1" applyBorder="1" applyAlignment="1">
      <alignment horizontal="center" vertical="center" textRotation="255"/>
    </xf>
    <xf numFmtId="0" fontId="7" fillId="3" borderId="29" xfId="0" applyFont="1" applyFill="1" applyBorder="1" applyAlignment="1">
      <alignment horizontal="center" vertical="center" textRotation="255"/>
    </xf>
    <xf numFmtId="0" fontId="7" fillId="3" borderId="47" xfId="0" applyFont="1" applyFill="1" applyBorder="1" applyAlignment="1">
      <alignment horizontal="center" vertical="center" textRotation="255"/>
    </xf>
    <xf numFmtId="0" fontId="7" fillId="3" borderId="48" xfId="0" applyFont="1" applyFill="1" applyBorder="1" applyAlignment="1">
      <alignment horizontal="center" vertical="center" textRotation="255"/>
    </xf>
    <xf numFmtId="0" fontId="7" fillId="3" borderId="43" xfId="0" applyFont="1" applyFill="1" applyBorder="1" applyAlignment="1">
      <alignment horizontal="center" vertical="center" textRotation="255"/>
    </xf>
    <xf numFmtId="0" fontId="7" fillId="3" borderId="28" xfId="0" applyFont="1" applyFill="1" applyBorder="1" applyAlignment="1">
      <alignment horizontal="center" vertical="center" textRotation="255"/>
    </xf>
    <xf numFmtId="0" fontId="7" fillId="3" borderId="53" xfId="0" applyFont="1" applyFill="1" applyBorder="1" applyAlignment="1">
      <alignment horizontal="center" vertical="center" textRotation="255"/>
    </xf>
    <xf numFmtId="0" fontId="0" fillId="0" borderId="68" xfId="0" applyBorder="1" applyAlignment="1">
      <alignment horizontal="center" vertical="center"/>
    </xf>
    <xf numFmtId="0" fontId="15" fillId="2" borderId="44" xfId="0" applyFont="1" applyFill="1" applyBorder="1" applyAlignment="1" applyProtection="1">
      <alignment horizontal="left" vertical="top" wrapText="1"/>
      <protection locked="0"/>
    </xf>
    <xf numFmtId="0" fontId="15" fillId="2" borderId="45" xfId="0" applyFont="1" applyFill="1" applyBorder="1" applyAlignment="1" applyProtection="1">
      <alignment horizontal="left" vertical="top" wrapText="1"/>
      <protection locked="0"/>
    </xf>
    <xf numFmtId="0" fontId="15" fillId="2" borderId="0" xfId="0" applyFont="1" applyFill="1" applyAlignment="1" applyProtection="1">
      <alignment horizontal="left" vertical="top" wrapText="1"/>
      <protection locked="0"/>
    </xf>
    <xf numFmtId="0" fontId="15" fillId="2" borderId="46" xfId="0" applyFont="1" applyFill="1" applyBorder="1" applyAlignment="1" applyProtection="1">
      <alignment horizontal="left" vertical="top" wrapText="1"/>
      <protection locked="0"/>
    </xf>
    <xf numFmtId="0" fontId="15" fillId="2" borderId="14" xfId="0" applyFont="1" applyFill="1" applyBorder="1" applyAlignment="1" applyProtection="1">
      <alignment horizontal="left" vertical="top" wrapText="1"/>
      <protection locked="0"/>
    </xf>
    <xf numFmtId="0" fontId="15" fillId="2" borderId="54" xfId="0" applyFont="1" applyFill="1" applyBorder="1" applyAlignment="1" applyProtection="1">
      <alignment horizontal="left" vertical="top" wrapText="1"/>
      <protection locked="0"/>
    </xf>
    <xf numFmtId="0" fontId="8" fillId="2" borderId="40" xfId="0" applyFont="1" applyFill="1" applyBorder="1" applyAlignment="1" applyProtection="1">
      <alignment horizontal="left" vertical="center" wrapText="1"/>
      <protection locked="0"/>
    </xf>
    <xf numFmtId="0" fontId="8" fillId="2" borderId="41" xfId="0" applyFont="1" applyFill="1" applyBorder="1" applyAlignment="1" applyProtection="1">
      <alignment horizontal="left" vertical="center" wrapText="1"/>
      <protection locked="0"/>
    </xf>
    <xf numFmtId="0" fontId="8" fillId="2" borderId="42" xfId="0" applyFont="1" applyFill="1" applyBorder="1" applyAlignment="1" applyProtection="1">
      <alignment horizontal="left" vertical="center" wrapText="1"/>
      <protection locked="0"/>
    </xf>
    <xf numFmtId="0" fontId="8" fillId="2" borderId="50" xfId="0" applyFont="1" applyFill="1" applyBorder="1" applyAlignment="1" applyProtection="1">
      <alignment horizontal="left" vertical="center" wrapText="1"/>
      <protection locked="0"/>
    </xf>
    <xf numFmtId="0" fontId="8" fillId="2" borderId="51" xfId="0" applyFont="1" applyFill="1" applyBorder="1" applyAlignment="1" applyProtection="1">
      <alignment horizontal="left" vertical="center" wrapText="1"/>
      <protection locked="0"/>
    </xf>
    <xf numFmtId="0" fontId="8" fillId="2" borderId="52" xfId="0" applyFont="1" applyFill="1" applyBorder="1" applyAlignment="1" applyProtection="1">
      <alignment horizontal="left" vertical="center" wrapText="1"/>
      <protection locked="0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2" borderId="22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8" fillId="0" borderId="70" xfId="0" applyFont="1" applyBorder="1" applyAlignment="1">
      <alignment horizontal="center" vertical="center"/>
    </xf>
    <xf numFmtId="0" fontId="8" fillId="0" borderId="69" xfId="0" applyFont="1" applyBorder="1" applyAlignment="1">
      <alignment horizontal="center" vertical="center"/>
    </xf>
    <xf numFmtId="0" fontId="0" fillId="2" borderId="20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3" fillId="0" borderId="37" xfId="0" applyFont="1" applyBorder="1" applyAlignment="1">
      <alignment horizontal="left" vertical="top" wrapText="1"/>
    </xf>
    <xf numFmtId="0" fontId="3" fillId="0" borderId="44" xfId="0" applyFont="1" applyBorder="1" applyAlignment="1">
      <alignment horizontal="left" vertical="top" wrapText="1"/>
    </xf>
    <xf numFmtId="0" fontId="3" fillId="0" borderId="45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46" xfId="0" applyFont="1" applyBorder="1" applyAlignment="1">
      <alignment horizontal="left" vertical="top" wrapText="1"/>
    </xf>
    <xf numFmtId="0" fontId="3" fillId="0" borderId="47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54" xfId="0" applyFont="1" applyBorder="1" applyAlignment="1">
      <alignment horizontal="left" vertical="top" wrapText="1"/>
    </xf>
    <xf numFmtId="0" fontId="0" fillId="0" borderId="74" xfId="0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12"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C2D80DB-95BC-4C47-A1BD-A1B0F7F5DEFE}" name="テーブル2" displayName="テーブル2" ref="B2:C16" totalsRowShown="0">
  <autoFilter ref="B2:C16" xr:uid="{4C2D80DB-95BC-4C47-A1BD-A1B0F7F5DEFE}"/>
  <tableColumns count="2">
    <tableColumn id="1" xr3:uid="{7DB10594-0F8A-4F35-A5FB-E1E69658E020}" name="年齢"/>
    <tableColumn id="2" xr3:uid="{8AF19E62-03EA-45B7-BDC3-8A520DB290B7}" name="学年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1CA9D20-6F6C-4B4E-B0E9-4D717E22CCD8}" name="テーブル1" displayName="テーブル1" ref="E2:H5" totalsRowShown="0" headerRowDxfId="11" dataDxfId="10">
  <autoFilter ref="E2:H5" xr:uid="{21CA9D20-6F6C-4B4E-B0E9-4D717E22CCD8}"/>
  <tableColumns count="4">
    <tableColumn id="1" xr3:uid="{F35AF743-0CE7-4FB1-8242-F0DB5207B24E}" name="食事料金" dataDxfId="9"/>
    <tableColumn id="2" xr3:uid="{D93C83A1-C9C2-4A9F-AA9B-FEDAAE158EBD}" name="朝食" dataDxfId="8"/>
    <tableColumn id="3" xr3:uid="{A6BDA25D-A92C-46AB-BBC8-6DC4A30C8245}" name="昼食" dataDxfId="7"/>
    <tableColumn id="4" xr3:uid="{EA6545A7-12E8-420B-A7A2-E47C9643A712}" name="夕食" dataDxfId="6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CC0F8DA-9264-4EC8-BB01-BC8788399CF9}" name="テーブル3" displayName="テーブル3" ref="J2:K4" totalsRowShown="0" dataDxfId="5">
  <autoFilter ref="J2:K4" xr:uid="{2CC0F8DA-9264-4EC8-BB01-BC8788399CF9}"/>
  <tableColumns count="2">
    <tableColumn id="1" xr3:uid="{90A52FB2-1C3E-4F14-B3B1-85142816061F}" name="宿泊料金" dataDxfId="4"/>
    <tableColumn id="2" xr3:uid="{49FBF3A5-02E4-466E-864D-325A5F3F3C22}" name="料金" dataDxfId="3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6624B92-9DCD-4B87-9213-38C967084E93}" name="テーブル4" displayName="テーブル4" ref="M2:M3" totalsRowShown="0" headerRowDxfId="2" dataDxfId="1">
  <autoFilter ref="M2:M3" xr:uid="{06624B92-9DCD-4B87-9213-38C967084E93}"/>
  <tableColumns count="1">
    <tableColumn id="1" xr3:uid="{3F6391A3-78A8-4CE6-ADB0-9B41322C44F4}" name="保険料" dataDxfId="0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D24B082-E9CC-4B88-82C3-9C0A1EF79956}" name="テーブル5" displayName="テーブル5" ref="O2:P4" totalsRowShown="0">
  <autoFilter ref="O2:P4" xr:uid="{DD24B082-E9CC-4B88-82C3-9C0A1EF79956}"/>
  <tableColumns count="2">
    <tableColumn id="1" xr3:uid="{4A93A497-E7EB-4774-BCA2-893C66492909}" name="参加費"/>
    <tableColumn id="2" xr3:uid="{89AF5D76-9D3F-4A96-BF35-E0FE3CBC300D}" name="料金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021ADD-0AE9-413C-A182-27AE6D334616}">
  <dimension ref="B1:V47"/>
  <sheetViews>
    <sheetView showGridLines="0" tabSelected="1" zoomScaleNormal="100" workbookViewId="0">
      <selection activeCell="M3" sqref="M3:Q3"/>
    </sheetView>
  </sheetViews>
  <sheetFormatPr baseColWidth="10" defaultColWidth="8.83203125" defaultRowHeight="18"/>
  <cols>
    <col min="1" max="1" width="3.83203125" customWidth="1"/>
    <col min="2" max="2" width="5.1640625" style="1" customWidth="1"/>
    <col min="3" max="3" width="10.5" style="1" customWidth="1"/>
    <col min="4" max="4" width="10.5" customWidth="1"/>
    <col min="5" max="5" width="12" style="1" customWidth="1"/>
    <col min="6" max="10" width="9.1640625" customWidth="1"/>
    <col min="11" max="11" width="10.5" customWidth="1"/>
    <col min="12" max="16" width="9.1640625" customWidth="1"/>
    <col min="17" max="17" width="26.6640625" customWidth="1"/>
    <col min="18" max="18" width="4.33203125" hidden="1" customWidth="1"/>
    <col min="19" max="20" width="9.1640625" style="1" hidden="1" customWidth="1"/>
    <col min="21" max="21" width="9.1640625" hidden="1" customWidth="1"/>
    <col min="22" max="22" width="8.83203125" hidden="1" customWidth="1"/>
    <col min="23" max="23" width="0" hidden="1" customWidth="1"/>
  </cols>
  <sheetData>
    <row r="1" spans="2:22" ht="34.5" customHeight="1" thickBot="1">
      <c r="M1" s="18" t="s">
        <v>75</v>
      </c>
      <c r="N1" s="18"/>
      <c r="O1" s="18"/>
      <c r="P1" s="18"/>
      <c r="Q1" s="18"/>
    </row>
    <row r="2" spans="2:22" ht="25.5" customHeight="1">
      <c r="B2" s="19" t="s">
        <v>63</v>
      </c>
      <c r="C2" s="20"/>
      <c r="D2" s="20"/>
      <c r="E2" s="20"/>
      <c r="F2" s="20"/>
      <c r="G2" s="20"/>
      <c r="H2" s="20"/>
      <c r="I2" s="20"/>
      <c r="J2" s="20"/>
      <c r="K2" s="20"/>
      <c r="L2" s="21"/>
      <c r="M2" s="85" t="s">
        <v>39</v>
      </c>
      <c r="N2" s="86"/>
      <c r="O2" s="86"/>
      <c r="P2" s="86"/>
      <c r="Q2" s="87"/>
    </row>
    <row r="3" spans="2:22" ht="50" customHeight="1" thickBot="1">
      <c r="B3" s="76" t="s">
        <v>64</v>
      </c>
      <c r="C3" s="76"/>
      <c r="D3" s="76"/>
      <c r="E3" s="76"/>
      <c r="F3" s="76"/>
      <c r="G3" s="76"/>
      <c r="H3" s="20"/>
      <c r="I3" s="20"/>
      <c r="J3" s="20"/>
      <c r="K3" s="20"/>
      <c r="L3" s="21"/>
      <c r="M3" s="88" t="s">
        <v>65</v>
      </c>
      <c r="N3" s="89"/>
      <c r="O3" s="89"/>
      <c r="P3" s="89"/>
      <c r="Q3" s="90"/>
    </row>
    <row r="4" spans="2:22" ht="31.5" customHeight="1" thickBot="1">
      <c r="B4" s="22" t="s">
        <v>74</v>
      </c>
      <c r="C4"/>
    </row>
    <row r="5" spans="2:22" ht="31.5" customHeight="1">
      <c r="B5" s="91" t="s">
        <v>21</v>
      </c>
      <c r="C5" s="92"/>
      <c r="D5" s="23" t="s">
        <v>60</v>
      </c>
      <c r="E5" s="107"/>
      <c r="F5" s="108"/>
      <c r="G5" s="108"/>
      <c r="H5" s="108"/>
      <c r="I5" s="108"/>
      <c r="J5" s="109"/>
      <c r="K5" s="97" t="s">
        <v>26</v>
      </c>
      <c r="L5" s="101"/>
      <c r="M5" s="101"/>
      <c r="N5" s="101"/>
      <c r="O5" s="101"/>
      <c r="P5" s="101"/>
      <c r="Q5" s="102"/>
    </row>
    <row r="6" spans="2:22" ht="31.5" customHeight="1">
      <c r="B6" s="93"/>
      <c r="C6" s="94"/>
      <c r="D6" s="24" t="s">
        <v>59</v>
      </c>
      <c r="E6" s="82"/>
      <c r="F6" s="83"/>
      <c r="G6" s="83"/>
      <c r="H6" s="83"/>
      <c r="I6" s="83"/>
      <c r="J6" s="84"/>
      <c r="K6" s="98"/>
      <c r="L6" s="103"/>
      <c r="M6" s="103"/>
      <c r="N6" s="103"/>
      <c r="O6" s="103"/>
      <c r="P6" s="103"/>
      <c r="Q6" s="104"/>
    </row>
    <row r="7" spans="2:22" ht="31.5" customHeight="1">
      <c r="B7" s="93"/>
      <c r="C7" s="94"/>
      <c r="D7" s="117" t="s">
        <v>22</v>
      </c>
      <c r="E7" s="82" t="s">
        <v>25</v>
      </c>
      <c r="F7" s="83"/>
      <c r="G7" s="25"/>
      <c r="H7" s="25"/>
      <c r="I7" s="25"/>
      <c r="J7" s="26"/>
      <c r="K7" s="98"/>
      <c r="L7" s="103"/>
      <c r="M7" s="103"/>
      <c r="N7" s="103"/>
      <c r="O7" s="103"/>
      <c r="P7" s="103"/>
      <c r="Q7" s="104"/>
    </row>
    <row r="8" spans="2:22" ht="31.5" customHeight="1">
      <c r="B8" s="93"/>
      <c r="C8" s="94"/>
      <c r="D8" s="118"/>
      <c r="E8" s="82"/>
      <c r="F8" s="83"/>
      <c r="G8" s="83"/>
      <c r="H8" s="83"/>
      <c r="I8" s="83"/>
      <c r="J8" s="84"/>
      <c r="K8" s="98"/>
      <c r="L8" s="103"/>
      <c r="M8" s="103"/>
      <c r="N8" s="103"/>
      <c r="O8" s="103"/>
      <c r="P8" s="103"/>
      <c r="Q8" s="104"/>
    </row>
    <row r="9" spans="2:22" ht="31.5" customHeight="1">
      <c r="B9" s="93"/>
      <c r="C9" s="94"/>
      <c r="D9" s="27" t="s">
        <v>23</v>
      </c>
      <c r="E9" s="82"/>
      <c r="F9" s="83"/>
      <c r="G9" s="83"/>
      <c r="H9" s="83"/>
      <c r="I9" s="83"/>
      <c r="J9" s="84"/>
      <c r="K9" s="98"/>
      <c r="L9" s="103"/>
      <c r="M9" s="103"/>
      <c r="N9" s="103"/>
      <c r="O9" s="103"/>
      <c r="P9" s="103"/>
      <c r="Q9" s="104"/>
    </row>
    <row r="10" spans="2:22" ht="31.5" customHeight="1" thickBot="1">
      <c r="B10" s="95"/>
      <c r="C10" s="96"/>
      <c r="D10" s="28" t="s">
        <v>24</v>
      </c>
      <c r="E10" s="110"/>
      <c r="F10" s="111"/>
      <c r="G10" s="111"/>
      <c r="H10" s="111"/>
      <c r="I10" s="111"/>
      <c r="J10" s="112"/>
      <c r="K10" s="99"/>
      <c r="L10" s="105"/>
      <c r="M10" s="105"/>
      <c r="N10" s="105"/>
      <c r="O10" s="105"/>
      <c r="P10" s="105"/>
      <c r="Q10" s="106"/>
    </row>
    <row r="11" spans="2:22" ht="19" thickBot="1"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</row>
    <row r="12" spans="2:22" ht="56.25" customHeight="1">
      <c r="B12" s="30"/>
      <c r="C12" s="121" t="s">
        <v>0</v>
      </c>
      <c r="D12" s="122"/>
      <c r="E12" s="77" t="s">
        <v>66</v>
      </c>
      <c r="F12" s="77" t="s">
        <v>68</v>
      </c>
      <c r="G12" s="77" t="s">
        <v>67</v>
      </c>
      <c r="H12" s="79" t="s">
        <v>1</v>
      </c>
      <c r="I12" s="80"/>
      <c r="J12" s="81"/>
      <c r="K12" s="77" t="s">
        <v>69</v>
      </c>
      <c r="L12" s="79" t="s">
        <v>72</v>
      </c>
      <c r="M12" s="100"/>
      <c r="N12" s="77" t="s">
        <v>73</v>
      </c>
      <c r="O12" s="126" t="s">
        <v>62</v>
      </c>
      <c r="P12" s="122"/>
      <c r="Q12" s="113" t="s">
        <v>61</v>
      </c>
      <c r="R12" s="31"/>
      <c r="S12" s="125" t="s">
        <v>42</v>
      </c>
      <c r="T12" s="125"/>
      <c r="U12" s="125"/>
      <c r="V12" s="125"/>
    </row>
    <row r="13" spans="2:22" ht="37.5" customHeight="1">
      <c r="B13" s="32"/>
      <c r="C13" s="123"/>
      <c r="D13" s="124"/>
      <c r="E13" s="78"/>
      <c r="F13" s="78"/>
      <c r="G13" s="78"/>
      <c r="H13" s="33" t="s">
        <v>2</v>
      </c>
      <c r="I13" s="33" t="s">
        <v>3</v>
      </c>
      <c r="J13" s="33" t="s">
        <v>4</v>
      </c>
      <c r="K13" s="78"/>
      <c r="L13" s="136" t="s">
        <v>70</v>
      </c>
      <c r="M13" s="34" t="s">
        <v>71</v>
      </c>
      <c r="N13" s="78"/>
      <c r="O13" s="123"/>
      <c r="P13" s="124"/>
      <c r="Q13" s="114"/>
      <c r="R13" s="31"/>
      <c r="S13" s="35" t="s">
        <v>5</v>
      </c>
      <c r="T13" s="35" t="s">
        <v>6</v>
      </c>
      <c r="U13" s="35" t="s">
        <v>40</v>
      </c>
      <c r="V13" s="35" t="s">
        <v>41</v>
      </c>
    </row>
    <row r="14" spans="2:22" ht="33" customHeight="1">
      <c r="B14" s="36">
        <v>1</v>
      </c>
      <c r="C14" s="74"/>
      <c r="D14" s="75"/>
      <c r="E14" s="5"/>
      <c r="F14" s="5"/>
      <c r="G14" s="6"/>
      <c r="H14" s="6"/>
      <c r="I14" s="6"/>
      <c r="J14" s="6"/>
      <c r="K14" s="6"/>
      <c r="L14" s="15"/>
      <c r="M14" s="15"/>
      <c r="N14" s="12"/>
      <c r="O14" s="74"/>
      <c r="P14" s="75"/>
      <c r="Q14" s="2"/>
      <c r="S14" s="35" t="str">
        <f t="shared" ref="S14:S23" si="0">IF(E14="","",DATEDIF(E14,DATE(2023,4,1),"Y"))</f>
        <v/>
      </c>
      <c r="T14" s="35" t="str">
        <f>IF(E14="","",VLOOKUP(S14,setting!$B$2:$C$16,2,TRUE))</f>
        <v/>
      </c>
      <c r="U14" s="35" t="str">
        <f>IF($T14="","",IF($T14="未就学児","未就学児",IF(COUNTIF($T14,"小*"),"小中学生",IF(COUNTIF($T14,"中*"),"小中学生",IF(COUNTIF($T14,"高*"),"高校生以上","高校生以上")))))</f>
        <v/>
      </c>
      <c r="V14" s="1" t="str">
        <f>IF($T14="","",IF($T14="未就学児","18歳未満",IF(COUNTIF($T14,"小*"),"18歳未満",IF(COUNTIF($T14,"中*"),"18歳未満",IF(COUNTIF($T14,"高*"),"18歳未満","18歳以上")))))</f>
        <v/>
      </c>
    </row>
    <row r="15" spans="2:22" ht="33" customHeight="1">
      <c r="B15" s="37">
        <v>2</v>
      </c>
      <c r="C15" s="74"/>
      <c r="D15" s="75"/>
      <c r="E15" s="5"/>
      <c r="F15" s="5"/>
      <c r="G15" s="7"/>
      <c r="H15" s="7"/>
      <c r="I15" s="7"/>
      <c r="J15" s="7"/>
      <c r="K15" s="7"/>
      <c r="L15" s="15"/>
      <c r="M15" s="15"/>
      <c r="N15" s="12"/>
      <c r="O15" s="74"/>
      <c r="P15" s="75"/>
      <c r="Q15" s="3"/>
      <c r="S15" s="35" t="str">
        <f t="shared" si="0"/>
        <v/>
      </c>
      <c r="T15" s="35" t="str">
        <f>IF(E15="","",VLOOKUP(S15,setting!$B$2:$C$16,2,TRUE))</f>
        <v/>
      </c>
      <c r="U15" s="35" t="str">
        <f>IF($T15="","",IF($T15="未就学児","未就学児",IF(COUNTIF($T15,"小*"),"小中学生",IF(COUNTIF($T15,"中*"),"小中学生",IF(COUNTIF($T15,"高*"),"高校生以上","高校生以上")))))</f>
        <v/>
      </c>
      <c r="V15" s="1" t="str">
        <f t="shared" ref="V15:V23" si="1">IF($T15="","",IF($T15="未就学児","18歳未満",IF(COUNTIF($T15,"小*"),"18歳未満",IF(COUNTIF($T15,"中*"),"18歳未満",IF(COUNTIF($T15,"高*"),"18歳未満","18歳以上")))))</f>
        <v/>
      </c>
    </row>
    <row r="16" spans="2:22" ht="33" customHeight="1">
      <c r="B16" s="37">
        <v>3</v>
      </c>
      <c r="C16" s="74"/>
      <c r="D16" s="75"/>
      <c r="E16" s="5"/>
      <c r="F16" s="5"/>
      <c r="G16" s="7"/>
      <c r="H16" s="7"/>
      <c r="I16" s="7"/>
      <c r="J16" s="7"/>
      <c r="K16" s="7"/>
      <c r="L16" s="15"/>
      <c r="M16" s="15"/>
      <c r="N16" s="12"/>
      <c r="O16" s="74"/>
      <c r="P16" s="75"/>
      <c r="Q16" s="3"/>
      <c r="S16" s="35" t="str">
        <f t="shared" si="0"/>
        <v/>
      </c>
      <c r="T16" s="35" t="str">
        <f>IF(E16="","",VLOOKUP(S16,setting!$B$2:$C$16,2,TRUE))</f>
        <v/>
      </c>
      <c r="U16" s="35" t="str">
        <f t="shared" ref="U16:U23" si="2">IF($T16="","",IF($T16="未就学児","未就学児",IF(COUNTIF($T16,"小*"),"小中学生",IF(COUNTIF($T16,"中*"),"小中学生",IF(COUNTIF($T16,"高*"),"高校生以上","高校生以上")))))</f>
        <v/>
      </c>
      <c r="V16" s="1" t="str">
        <f t="shared" si="1"/>
        <v/>
      </c>
    </row>
    <row r="17" spans="2:22" ht="33" customHeight="1">
      <c r="B17" s="37">
        <v>4</v>
      </c>
      <c r="C17" s="74"/>
      <c r="D17" s="75"/>
      <c r="E17" s="5"/>
      <c r="F17" s="5"/>
      <c r="G17" s="7"/>
      <c r="H17" s="7"/>
      <c r="I17" s="7"/>
      <c r="J17" s="7"/>
      <c r="K17" s="7"/>
      <c r="L17" s="15"/>
      <c r="M17" s="15"/>
      <c r="N17" s="12"/>
      <c r="O17" s="74"/>
      <c r="P17" s="75"/>
      <c r="Q17" s="3"/>
      <c r="S17" s="35" t="str">
        <f t="shared" si="0"/>
        <v/>
      </c>
      <c r="T17" s="35" t="str">
        <f>IF(E17="","",VLOOKUP(S17,setting!$B$2:$C$16,2,TRUE))</f>
        <v/>
      </c>
      <c r="U17" s="35" t="str">
        <f t="shared" si="2"/>
        <v/>
      </c>
      <c r="V17" s="1" t="str">
        <f t="shared" si="1"/>
        <v/>
      </c>
    </row>
    <row r="18" spans="2:22" ht="33" customHeight="1">
      <c r="B18" s="37">
        <v>5</v>
      </c>
      <c r="C18" s="74"/>
      <c r="D18" s="75"/>
      <c r="E18" s="5"/>
      <c r="F18" s="5"/>
      <c r="G18" s="7"/>
      <c r="H18" s="7"/>
      <c r="I18" s="7"/>
      <c r="J18" s="7"/>
      <c r="K18" s="7"/>
      <c r="L18" s="15"/>
      <c r="M18" s="15"/>
      <c r="N18" s="12"/>
      <c r="O18" s="74"/>
      <c r="P18" s="75"/>
      <c r="Q18" s="3"/>
      <c r="S18" s="35" t="str">
        <f t="shared" si="0"/>
        <v/>
      </c>
      <c r="T18" s="35" t="str">
        <f>IF(E18="","",VLOOKUP(S18,setting!$B$2:$C$16,2,TRUE))</f>
        <v/>
      </c>
      <c r="U18" s="35" t="str">
        <f t="shared" si="2"/>
        <v/>
      </c>
      <c r="V18" s="1" t="str">
        <f t="shared" si="1"/>
        <v/>
      </c>
    </row>
    <row r="19" spans="2:22" ht="33" customHeight="1">
      <c r="B19" s="37">
        <v>6</v>
      </c>
      <c r="C19" s="74"/>
      <c r="D19" s="75"/>
      <c r="E19" s="5"/>
      <c r="F19" s="5"/>
      <c r="G19" s="7"/>
      <c r="H19" s="7"/>
      <c r="I19" s="7"/>
      <c r="J19" s="7"/>
      <c r="K19" s="7"/>
      <c r="L19" s="15"/>
      <c r="M19" s="15"/>
      <c r="N19" s="12"/>
      <c r="O19" s="74"/>
      <c r="P19" s="75"/>
      <c r="Q19" s="3"/>
      <c r="S19" s="35" t="str">
        <f t="shared" si="0"/>
        <v/>
      </c>
      <c r="T19" s="35" t="str">
        <f>IF(E19="","",VLOOKUP(S19,setting!$B$2:$C$16,2,TRUE))</f>
        <v/>
      </c>
      <c r="U19" s="35" t="str">
        <f t="shared" si="2"/>
        <v/>
      </c>
      <c r="V19" s="1" t="str">
        <f t="shared" si="1"/>
        <v/>
      </c>
    </row>
    <row r="20" spans="2:22" ht="33" customHeight="1">
      <c r="B20" s="37">
        <v>7</v>
      </c>
      <c r="C20" s="74"/>
      <c r="D20" s="75"/>
      <c r="E20" s="5"/>
      <c r="F20" s="5"/>
      <c r="G20" s="7"/>
      <c r="H20" s="7"/>
      <c r="I20" s="7"/>
      <c r="J20" s="7"/>
      <c r="K20" s="7"/>
      <c r="L20" s="15"/>
      <c r="M20" s="15"/>
      <c r="N20" s="12"/>
      <c r="O20" s="74"/>
      <c r="P20" s="75"/>
      <c r="Q20" s="3"/>
      <c r="S20" s="35" t="str">
        <f t="shared" si="0"/>
        <v/>
      </c>
      <c r="T20" s="35" t="str">
        <f>IF(E20="","",VLOOKUP(S20,setting!$B$2:$C$16,2,TRUE))</f>
        <v/>
      </c>
      <c r="U20" s="35" t="str">
        <f t="shared" si="2"/>
        <v/>
      </c>
      <c r="V20" s="1" t="str">
        <f t="shared" si="1"/>
        <v/>
      </c>
    </row>
    <row r="21" spans="2:22" ht="33" customHeight="1">
      <c r="B21" s="37">
        <v>8</v>
      </c>
      <c r="C21" s="74"/>
      <c r="D21" s="75"/>
      <c r="E21" s="5"/>
      <c r="F21" s="5"/>
      <c r="G21" s="7"/>
      <c r="H21" s="7"/>
      <c r="I21" s="7"/>
      <c r="J21" s="7"/>
      <c r="K21" s="7"/>
      <c r="L21" s="15"/>
      <c r="M21" s="15"/>
      <c r="N21" s="12"/>
      <c r="O21" s="74"/>
      <c r="P21" s="75"/>
      <c r="Q21" s="3"/>
      <c r="S21" s="35" t="str">
        <f t="shared" si="0"/>
        <v/>
      </c>
      <c r="T21" s="35" t="str">
        <f>IF(E21="","",VLOOKUP(S21,setting!$B$2:$C$16,2,TRUE))</f>
        <v/>
      </c>
      <c r="U21" s="35" t="str">
        <f t="shared" si="2"/>
        <v/>
      </c>
      <c r="V21" s="1" t="str">
        <f t="shared" si="1"/>
        <v/>
      </c>
    </row>
    <row r="22" spans="2:22" ht="33" customHeight="1">
      <c r="B22" s="37">
        <v>9</v>
      </c>
      <c r="C22" s="74"/>
      <c r="D22" s="75"/>
      <c r="E22" s="5"/>
      <c r="F22" s="5"/>
      <c r="G22" s="7"/>
      <c r="H22" s="7"/>
      <c r="I22" s="7"/>
      <c r="J22" s="7"/>
      <c r="K22" s="7"/>
      <c r="L22" s="15"/>
      <c r="M22" s="15"/>
      <c r="N22" s="12"/>
      <c r="O22" s="74"/>
      <c r="P22" s="75"/>
      <c r="Q22" s="3"/>
      <c r="S22" s="35" t="str">
        <f t="shared" si="0"/>
        <v/>
      </c>
      <c r="T22" s="35" t="str">
        <f>IF(E22="","",VLOOKUP(S22,setting!$B$2:$C$16,2,TRUE))</f>
        <v/>
      </c>
      <c r="U22" s="35" t="str">
        <f t="shared" si="2"/>
        <v/>
      </c>
      <c r="V22" s="1" t="str">
        <f t="shared" si="1"/>
        <v/>
      </c>
    </row>
    <row r="23" spans="2:22" ht="33" customHeight="1">
      <c r="B23" s="37">
        <v>10</v>
      </c>
      <c r="C23" s="74"/>
      <c r="D23" s="75"/>
      <c r="E23" s="14"/>
      <c r="F23" s="14"/>
      <c r="G23" s="7"/>
      <c r="H23" s="7"/>
      <c r="I23" s="7"/>
      <c r="J23" s="7"/>
      <c r="K23" s="7"/>
      <c r="L23" s="15"/>
      <c r="M23" s="15"/>
      <c r="N23" s="12"/>
      <c r="O23" s="74"/>
      <c r="P23" s="75"/>
      <c r="Q23" s="3"/>
      <c r="S23" s="35" t="str">
        <f t="shared" si="0"/>
        <v/>
      </c>
      <c r="T23" s="35" t="str">
        <f>IF(E23="","",VLOOKUP(S23,setting!$B$2:$C$16,2,TRUE))</f>
        <v/>
      </c>
      <c r="U23" s="35" t="str">
        <f t="shared" si="2"/>
        <v/>
      </c>
      <c r="V23" s="1" t="str">
        <f t="shared" si="1"/>
        <v/>
      </c>
    </row>
    <row r="24" spans="2:22" ht="33" customHeight="1">
      <c r="B24" s="37">
        <v>11</v>
      </c>
      <c r="C24" s="119"/>
      <c r="D24" s="120"/>
      <c r="E24" s="5"/>
      <c r="F24" s="5"/>
      <c r="G24" s="6"/>
      <c r="H24" s="6"/>
      <c r="I24" s="6"/>
      <c r="J24" s="6"/>
      <c r="K24" s="6"/>
      <c r="L24" s="16"/>
      <c r="M24" s="16"/>
      <c r="N24" s="13"/>
      <c r="O24" s="119"/>
      <c r="P24" s="120"/>
      <c r="Q24" s="2"/>
      <c r="S24" s="35" t="str">
        <f t="shared" ref="S24:S33" si="3">IF(E24="","",DATEDIF(E24,DATE(2023,4,1),"Y"))</f>
        <v/>
      </c>
      <c r="T24" s="35" t="str">
        <f>IF(E24="","",VLOOKUP(S24,setting!$B$2:$C$16,2,TRUE))</f>
        <v/>
      </c>
      <c r="U24" s="35" t="str">
        <f>IF($T24="","",IF($T24="未就学児","未就学児",IF(COUNTIF($T24,"小*"),"小中学生",IF(COUNTIF($T24,"中*"),"小中学生",IF(COUNTIF($T24,"高*"),"高校生以上","高校生以上")))))</f>
        <v/>
      </c>
      <c r="V24" s="1" t="str">
        <f>IF($T24="","",IF($T24="未就学児","18歳未満",IF(COUNTIF($T24,"小*"),"18歳未満",IF(COUNTIF($T24,"中*"),"18歳未満",IF(COUNTIF($T24,"高*"),"18歳未満","18歳以上")))))</f>
        <v/>
      </c>
    </row>
    <row r="25" spans="2:22" ht="33" customHeight="1">
      <c r="B25" s="37">
        <v>12</v>
      </c>
      <c r="C25" s="74"/>
      <c r="D25" s="75"/>
      <c r="E25" s="5"/>
      <c r="F25" s="5"/>
      <c r="G25" s="7"/>
      <c r="H25" s="7"/>
      <c r="I25" s="7"/>
      <c r="J25" s="7"/>
      <c r="K25" s="7"/>
      <c r="L25" s="15"/>
      <c r="M25" s="15"/>
      <c r="N25" s="12"/>
      <c r="O25" s="74"/>
      <c r="P25" s="75"/>
      <c r="Q25" s="3"/>
      <c r="S25" s="35" t="str">
        <f t="shared" si="3"/>
        <v/>
      </c>
      <c r="T25" s="35" t="str">
        <f>IF(E25="","",VLOOKUP(S25,setting!$B$2:$C$16,2,TRUE))</f>
        <v/>
      </c>
      <c r="U25" s="35" t="str">
        <f>IF($T25="","",IF($T25="未就学児","未就学児",IF(COUNTIF($T25,"小*"),"小中学生",IF(COUNTIF($T25,"中*"),"小中学生",IF(COUNTIF($T25,"高*"),"高校生以上","高校生以上")))))</f>
        <v/>
      </c>
      <c r="V25" s="1" t="str">
        <f t="shared" ref="V25:V33" si="4">IF($T25="","",IF($T25="未就学児","18歳未満",IF(COUNTIF($T25,"小*"),"18歳未満",IF(COUNTIF($T25,"中*"),"18歳未満",IF(COUNTIF($T25,"高*"),"18歳未満","18歳以上")))))</f>
        <v/>
      </c>
    </row>
    <row r="26" spans="2:22" ht="33" customHeight="1">
      <c r="B26" s="37">
        <v>13</v>
      </c>
      <c r="C26" s="74"/>
      <c r="D26" s="75"/>
      <c r="E26" s="5"/>
      <c r="F26" s="5"/>
      <c r="G26" s="7"/>
      <c r="H26" s="7"/>
      <c r="I26" s="7"/>
      <c r="J26" s="7"/>
      <c r="K26" s="7"/>
      <c r="L26" s="15"/>
      <c r="M26" s="15"/>
      <c r="N26" s="12"/>
      <c r="O26" s="74"/>
      <c r="P26" s="75"/>
      <c r="Q26" s="3"/>
      <c r="S26" s="35" t="str">
        <f t="shared" si="3"/>
        <v/>
      </c>
      <c r="T26" s="35" t="str">
        <f>IF(E26="","",VLOOKUP(S26,setting!$B$2:$C$16,2,TRUE))</f>
        <v/>
      </c>
      <c r="U26" s="35" t="str">
        <f t="shared" ref="U26:U33" si="5">IF($T26="","",IF($T26="未就学児","未就学児",IF(COUNTIF($T26,"小*"),"小中学生",IF(COUNTIF($T26,"中*"),"小中学生",IF(COUNTIF($T26,"高*"),"高校生以上","高校生以上")))))</f>
        <v/>
      </c>
      <c r="V26" s="1" t="str">
        <f t="shared" si="4"/>
        <v/>
      </c>
    </row>
    <row r="27" spans="2:22" ht="33" customHeight="1">
      <c r="B27" s="37">
        <v>14</v>
      </c>
      <c r="C27" s="74"/>
      <c r="D27" s="75"/>
      <c r="E27" s="5"/>
      <c r="F27" s="5"/>
      <c r="G27" s="7"/>
      <c r="H27" s="7"/>
      <c r="I27" s="7"/>
      <c r="J27" s="7"/>
      <c r="K27" s="7"/>
      <c r="L27" s="15"/>
      <c r="M27" s="15"/>
      <c r="N27" s="12"/>
      <c r="O27" s="74"/>
      <c r="P27" s="75"/>
      <c r="Q27" s="3"/>
      <c r="S27" s="35" t="str">
        <f t="shared" si="3"/>
        <v/>
      </c>
      <c r="T27" s="35" t="str">
        <f>IF(E27="","",VLOOKUP(S27,setting!$B$2:$C$16,2,TRUE))</f>
        <v/>
      </c>
      <c r="U27" s="35" t="str">
        <f t="shared" si="5"/>
        <v/>
      </c>
      <c r="V27" s="1" t="str">
        <f t="shared" si="4"/>
        <v/>
      </c>
    </row>
    <row r="28" spans="2:22" ht="33" customHeight="1">
      <c r="B28" s="37">
        <v>15</v>
      </c>
      <c r="C28" s="74"/>
      <c r="D28" s="75"/>
      <c r="E28" s="5"/>
      <c r="F28" s="5"/>
      <c r="G28" s="7"/>
      <c r="H28" s="7"/>
      <c r="I28" s="7"/>
      <c r="J28" s="7"/>
      <c r="K28" s="7"/>
      <c r="L28" s="15"/>
      <c r="M28" s="15"/>
      <c r="N28" s="12"/>
      <c r="O28" s="74"/>
      <c r="P28" s="75"/>
      <c r="Q28" s="3"/>
      <c r="S28" s="35" t="str">
        <f t="shared" si="3"/>
        <v/>
      </c>
      <c r="T28" s="35" t="str">
        <f>IF(E28="","",VLOOKUP(S28,setting!$B$2:$C$16,2,TRUE))</f>
        <v/>
      </c>
      <c r="U28" s="35" t="str">
        <f t="shared" si="5"/>
        <v/>
      </c>
      <c r="V28" s="1" t="str">
        <f t="shared" si="4"/>
        <v/>
      </c>
    </row>
    <row r="29" spans="2:22" ht="33" customHeight="1">
      <c r="B29" s="37">
        <v>16</v>
      </c>
      <c r="C29" s="74"/>
      <c r="D29" s="75"/>
      <c r="E29" s="5"/>
      <c r="F29" s="5"/>
      <c r="G29" s="7"/>
      <c r="H29" s="7"/>
      <c r="I29" s="7"/>
      <c r="J29" s="7"/>
      <c r="K29" s="7"/>
      <c r="L29" s="15"/>
      <c r="M29" s="15"/>
      <c r="N29" s="12"/>
      <c r="O29" s="74"/>
      <c r="P29" s="75"/>
      <c r="Q29" s="3"/>
      <c r="S29" s="35" t="str">
        <f t="shared" si="3"/>
        <v/>
      </c>
      <c r="T29" s="35" t="str">
        <f>IF(E29="","",VLOOKUP(S29,setting!$B$2:$C$16,2,TRUE))</f>
        <v/>
      </c>
      <c r="U29" s="35" t="str">
        <f t="shared" si="5"/>
        <v/>
      </c>
      <c r="V29" s="1" t="str">
        <f t="shared" si="4"/>
        <v/>
      </c>
    </row>
    <row r="30" spans="2:22" ht="33" customHeight="1">
      <c r="B30" s="37">
        <v>17</v>
      </c>
      <c r="C30" s="74"/>
      <c r="D30" s="75"/>
      <c r="E30" s="5"/>
      <c r="F30" s="5"/>
      <c r="G30" s="7"/>
      <c r="H30" s="7"/>
      <c r="I30" s="7"/>
      <c r="J30" s="7"/>
      <c r="K30" s="7"/>
      <c r="L30" s="15"/>
      <c r="M30" s="15"/>
      <c r="N30" s="12"/>
      <c r="O30" s="74"/>
      <c r="P30" s="75"/>
      <c r="Q30" s="3"/>
      <c r="S30" s="35" t="str">
        <f t="shared" si="3"/>
        <v/>
      </c>
      <c r="T30" s="35" t="str">
        <f>IF(E30="","",VLOOKUP(S30,setting!$B$2:$C$16,2,TRUE))</f>
        <v/>
      </c>
      <c r="U30" s="35" t="str">
        <f t="shared" si="5"/>
        <v/>
      </c>
      <c r="V30" s="1" t="str">
        <f t="shared" si="4"/>
        <v/>
      </c>
    </row>
    <row r="31" spans="2:22" ht="33" customHeight="1">
      <c r="B31" s="37">
        <v>18</v>
      </c>
      <c r="C31" s="74"/>
      <c r="D31" s="75"/>
      <c r="E31" s="5"/>
      <c r="F31" s="5"/>
      <c r="G31" s="7"/>
      <c r="H31" s="7"/>
      <c r="I31" s="7"/>
      <c r="J31" s="7"/>
      <c r="K31" s="7"/>
      <c r="L31" s="15"/>
      <c r="M31" s="15"/>
      <c r="N31" s="12"/>
      <c r="O31" s="74"/>
      <c r="P31" s="75"/>
      <c r="Q31" s="3"/>
      <c r="S31" s="35" t="str">
        <f t="shared" si="3"/>
        <v/>
      </c>
      <c r="T31" s="35" t="str">
        <f>IF(E31="","",VLOOKUP(S31,setting!$B$2:$C$16,2,TRUE))</f>
        <v/>
      </c>
      <c r="U31" s="35" t="str">
        <f t="shared" si="5"/>
        <v/>
      </c>
      <c r="V31" s="1" t="str">
        <f t="shared" si="4"/>
        <v/>
      </c>
    </row>
    <row r="32" spans="2:22" ht="33" customHeight="1">
      <c r="B32" s="37">
        <v>19</v>
      </c>
      <c r="C32" s="74"/>
      <c r="D32" s="75"/>
      <c r="E32" s="5"/>
      <c r="F32" s="5"/>
      <c r="G32" s="7"/>
      <c r="H32" s="7"/>
      <c r="I32" s="7"/>
      <c r="J32" s="7"/>
      <c r="K32" s="7"/>
      <c r="L32" s="15"/>
      <c r="M32" s="15"/>
      <c r="N32" s="12"/>
      <c r="O32" s="74"/>
      <c r="P32" s="75"/>
      <c r="Q32" s="3"/>
      <c r="S32" s="35" t="str">
        <f t="shared" si="3"/>
        <v/>
      </c>
      <c r="T32" s="35" t="str">
        <f>IF(E32="","",VLOOKUP(S32,setting!$B$2:$C$16,2,TRUE))</f>
        <v/>
      </c>
      <c r="U32" s="35" t="str">
        <f t="shared" si="5"/>
        <v/>
      </c>
      <c r="V32" s="1" t="str">
        <f t="shared" si="4"/>
        <v/>
      </c>
    </row>
    <row r="33" spans="2:22" ht="33" customHeight="1" thickBot="1">
      <c r="B33" s="38">
        <v>20</v>
      </c>
      <c r="C33" s="115"/>
      <c r="D33" s="116"/>
      <c r="E33" s="8"/>
      <c r="F33" s="8"/>
      <c r="G33" s="9"/>
      <c r="H33" s="9"/>
      <c r="I33" s="9"/>
      <c r="J33" s="9"/>
      <c r="K33" s="9"/>
      <c r="L33" s="17"/>
      <c r="M33" s="17"/>
      <c r="N33" s="11"/>
      <c r="O33" s="115"/>
      <c r="P33" s="116"/>
      <c r="Q33" s="4"/>
      <c r="S33" s="35" t="str">
        <f t="shared" si="3"/>
        <v/>
      </c>
      <c r="T33" s="35" t="str">
        <f>IF(E33="","",VLOOKUP(S33,setting!$B$2:$C$16,2,TRUE))</f>
        <v/>
      </c>
      <c r="U33" s="35" t="str">
        <f t="shared" si="5"/>
        <v/>
      </c>
      <c r="V33" s="1" t="str">
        <f t="shared" si="4"/>
        <v/>
      </c>
    </row>
    <row r="35" spans="2:22">
      <c r="B35" s="39"/>
      <c r="C35" s="40" t="s">
        <v>27</v>
      </c>
      <c r="D35" s="40"/>
      <c r="E35" s="40"/>
      <c r="F35" s="41"/>
      <c r="G35" s="42" t="s">
        <v>34</v>
      </c>
      <c r="H35" s="42"/>
      <c r="I35" s="42"/>
      <c r="J35" s="42"/>
      <c r="K35" s="42"/>
      <c r="L35" s="42"/>
      <c r="Q35" s="41"/>
    </row>
    <row r="36" spans="2:22">
      <c r="B36" s="39"/>
      <c r="C36" s="43" t="s">
        <v>31</v>
      </c>
      <c r="D36" s="44">
        <f>COUNTIF($G$14:$G$33,C36)</f>
        <v>0</v>
      </c>
      <c r="E36" s="45">
        <f>D36*setting!P3</f>
        <v>0</v>
      </c>
      <c r="F36" s="41"/>
      <c r="G36" s="46" t="s">
        <v>58</v>
      </c>
      <c r="H36" s="47">
        <f>COUNTIFS($L$14:$M$33,"◯")</f>
        <v>0</v>
      </c>
      <c r="I36" s="48">
        <f>$H$36*setting!G5</f>
        <v>0</v>
      </c>
      <c r="J36" s="39"/>
      <c r="K36" s="39"/>
      <c r="L36" s="39"/>
      <c r="N36" s="49" t="s">
        <v>35</v>
      </c>
      <c r="O36" s="50">
        <f>$E$38</f>
        <v>0</v>
      </c>
      <c r="P36" s="51"/>
      <c r="Q36" s="41"/>
    </row>
    <row r="37" spans="2:22">
      <c r="B37" s="39"/>
      <c r="C37" s="52" t="s">
        <v>32</v>
      </c>
      <c r="D37" s="53">
        <f>COUNTIF($G$14:$G$33,C37)</f>
        <v>0</v>
      </c>
      <c r="E37" s="54">
        <f>D37*setting!P4</f>
        <v>0</v>
      </c>
      <c r="F37" s="41"/>
      <c r="G37" s="39"/>
      <c r="I37" s="55"/>
      <c r="J37" s="55"/>
      <c r="K37" s="55"/>
      <c r="L37" s="56"/>
      <c r="N37" s="57" t="s">
        <v>36</v>
      </c>
      <c r="O37" s="58">
        <f>E42</f>
        <v>0</v>
      </c>
      <c r="P37" s="59"/>
      <c r="Q37" s="41"/>
    </row>
    <row r="38" spans="2:22">
      <c r="B38" s="39"/>
      <c r="C38" s="60" t="s">
        <v>33</v>
      </c>
      <c r="D38" s="61"/>
      <c r="E38" s="62">
        <f>SUM(E36:E37)</f>
        <v>0</v>
      </c>
      <c r="F38" s="41"/>
      <c r="G38" s="39"/>
      <c r="H38" s="55"/>
      <c r="I38" s="55"/>
      <c r="J38" s="55"/>
      <c r="K38" s="55"/>
      <c r="L38" s="56"/>
      <c r="N38" s="63" t="s">
        <v>37</v>
      </c>
      <c r="O38" s="64">
        <f>I36</f>
        <v>0</v>
      </c>
      <c r="P38" s="65"/>
      <c r="Q38" s="41"/>
    </row>
    <row r="39" spans="2:22">
      <c r="B39" s="39"/>
      <c r="C39" s="39"/>
      <c r="D39" s="41"/>
      <c r="E39" s="39"/>
      <c r="F39" s="41"/>
      <c r="G39" s="39"/>
      <c r="H39" s="55"/>
      <c r="I39" s="55"/>
      <c r="J39" s="55"/>
      <c r="K39" s="55"/>
      <c r="L39" s="56"/>
      <c r="N39" s="66" t="s">
        <v>38</v>
      </c>
      <c r="O39" s="67">
        <f>SUM($O$36:$P$38)</f>
        <v>0</v>
      </c>
      <c r="P39" s="68"/>
      <c r="Q39" s="41"/>
    </row>
    <row r="40" spans="2:22" ht="19" thickBot="1">
      <c r="B40" s="39"/>
      <c r="C40" s="40" t="s">
        <v>28</v>
      </c>
      <c r="D40" s="40"/>
      <c r="E40" s="40"/>
      <c r="F40" s="41"/>
      <c r="M40" s="39"/>
      <c r="N40" s="39"/>
      <c r="O40" s="41"/>
      <c r="P40" s="41"/>
      <c r="Q40" s="41"/>
    </row>
    <row r="41" spans="2:22" ht="18.75" customHeight="1">
      <c r="B41" s="39"/>
      <c r="C41" s="69" t="s">
        <v>29</v>
      </c>
      <c r="D41" s="70"/>
      <c r="E41" s="71">
        <f>COUNTIF($N$14:$N$33,"◯")</f>
        <v>0</v>
      </c>
      <c r="F41" s="41"/>
      <c r="G41" s="127" t="s">
        <v>76</v>
      </c>
      <c r="H41" s="128"/>
      <c r="I41" s="128"/>
      <c r="J41" s="128"/>
      <c r="K41" s="128"/>
      <c r="L41" s="128"/>
      <c r="M41" s="128"/>
      <c r="N41" s="128"/>
      <c r="O41" s="128"/>
      <c r="P41" s="128"/>
      <c r="Q41" s="129"/>
    </row>
    <row r="42" spans="2:22" ht="18.75" customHeight="1">
      <c r="B42" s="39"/>
      <c r="C42" s="72" t="s">
        <v>30</v>
      </c>
      <c r="D42" s="73"/>
      <c r="E42" s="54" cm="1">
        <f t="array" ref="E42">E41*テーブル4[保険料]</f>
        <v>0</v>
      </c>
      <c r="F42" s="41"/>
      <c r="G42" s="130"/>
      <c r="H42" s="131"/>
      <c r="I42" s="131"/>
      <c r="J42" s="131"/>
      <c r="K42" s="131"/>
      <c r="L42" s="131"/>
      <c r="M42" s="131"/>
      <c r="N42" s="131"/>
      <c r="O42" s="131"/>
      <c r="P42" s="131"/>
      <c r="Q42" s="132"/>
    </row>
    <row r="43" spans="2:22">
      <c r="G43" s="130"/>
      <c r="H43" s="131"/>
      <c r="I43" s="131"/>
      <c r="J43" s="131"/>
      <c r="K43" s="131"/>
      <c r="L43" s="131"/>
      <c r="M43" s="131"/>
      <c r="N43" s="131"/>
      <c r="O43" s="131"/>
      <c r="P43" s="131"/>
      <c r="Q43" s="132"/>
    </row>
    <row r="44" spans="2:22">
      <c r="G44" s="130"/>
      <c r="H44" s="131"/>
      <c r="I44" s="131"/>
      <c r="J44" s="131"/>
      <c r="K44" s="131"/>
      <c r="L44" s="131"/>
      <c r="M44" s="131"/>
      <c r="N44" s="131"/>
      <c r="O44" s="131"/>
      <c r="P44" s="131"/>
      <c r="Q44" s="132"/>
    </row>
    <row r="45" spans="2:22">
      <c r="G45" s="130"/>
      <c r="H45" s="131"/>
      <c r="I45" s="131"/>
      <c r="J45" s="131"/>
      <c r="K45" s="131"/>
      <c r="L45" s="131"/>
      <c r="M45" s="131"/>
      <c r="N45" s="131"/>
      <c r="O45" s="131"/>
      <c r="P45" s="131"/>
      <c r="Q45" s="132"/>
    </row>
    <row r="46" spans="2:22">
      <c r="G46" s="130"/>
      <c r="H46" s="131"/>
      <c r="I46" s="131"/>
      <c r="J46" s="131"/>
      <c r="K46" s="131"/>
      <c r="L46" s="131"/>
      <c r="M46" s="131"/>
      <c r="N46" s="131"/>
      <c r="O46" s="131"/>
      <c r="P46" s="131"/>
      <c r="Q46" s="132"/>
    </row>
    <row r="47" spans="2:22" ht="19" thickBot="1">
      <c r="G47" s="133"/>
      <c r="H47" s="134"/>
      <c r="I47" s="134"/>
      <c r="J47" s="134"/>
      <c r="K47" s="134"/>
      <c r="L47" s="134"/>
      <c r="M47" s="134"/>
      <c r="N47" s="134"/>
      <c r="O47" s="134"/>
      <c r="P47" s="134"/>
      <c r="Q47" s="135"/>
    </row>
  </sheetData>
  <sheetProtection algorithmName="SHA-512" hashValue="p/ZfWBeW6GnTIB9r5rdr6I2pfHG9tBeUw8/efCz5pklU/+McT7uGm6+3SGuvT+OVXxdSLN3/X//F23K3Xznhag==" saltValue="Ye9hl8lTW1enwmjcgIK3rA==" spinCount="100000" sheet="1" objects="1" scenarios="1" selectLockedCells="1"/>
  <mergeCells count="65">
    <mergeCell ref="G41:Q47"/>
    <mergeCell ref="O33:P33"/>
    <mergeCell ref="O32:P32"/>
    <mergeCell ref="S12:V12"/>
    <mergeCell ref="O28:P28"/>
    <mergeCell ref="O29:P29"/>
    <mergeCell ref="O30:P30"/>
    <mergeCell ref="O31:P31"/>
    <mergeCell ref="O12:P13"/>
    <mergeCell ref="O24:P24"/>
    <mergeCell ref="O25:P25"/>
    <mergeCell ref="O26:P26"/>
    <mergeCell ref="O27:P27"/>
    <mergeCell ref="O14:P14"/>
    <mergeCell ref="O15:P15"/>
    <mergeCell ref="O16:P16"/>
    <mergeCell ref="O17:P17"/>
    <mergeCell ref="O18:P18"/>
    <mergeCell ref="O19:P19"/>
    <mergeCell ref="C33:D33"/>
    <mergeCell ref="D7:D8"/>
    <mergeCell ref="C24:D24"/>
    <mergeCell ref="C25:D25"/>
    <mergeCell ref="C26:D26"/>
    <mergeCell ref="C27:D27"/>
    <mergeCell ref="C28:D28"/>
    <mergeCell ref="C29:D29"/>
    <mergeCell ref="C12:D13"/>
    <mergeCell ref="C14:D14"/>
    <mergeCell ref="C15:D15"/>
    <mergeCell ref="C16:D16"/>
    <mergeCell ref="C17:D17"/>
    <mergeCell ref="C18:D18"/>
    <mergeCell ref="C19:D19"/>
    <mergeCell ref="C20:D20"/>
    <mergeCell ref="M2:Q2"/>
    <mergeCell ref="M3:Q3"/>
    <mergeCell ref="C32:D32"/>
    <mergeCell ref="B5:C10"/>
    <mergeCell ref="K5:K10"/>
    <mergeCell ref="L12:M12"/>
    <mergeCell ref="L5:Q10"/>
    <mergeCell ref="E5:J5"/>
    <mergeCell ref="E8:J8"/>
    <mergeCell ref="E9:J9"/>
    <mergeCell ref="E10:J10"/>
    <mergeCell ref="C30:D30"/>
    <mergeCell ref="C31:D31"/>
    <mergeCell ref="Q12:Q13"/>
    <mergeCell ref="B3:G3"/>
    <mergeCell ref="N12:N13"/>
    <mergeCell ref="F12:F13"/>
    <mergeCell ref="G12:G13"/>
    <mergeCell ref="H12:J12"/>
    <mergeCell ref="K12:K13"/>
    <mergeCell ref="E6:J6"/>
    <mergeCell ref="E7:F7"/>
    <mergeCell ref="E12:E13"/>
    <mergeCell ref="O23:P23"/>
    <mergeCell ref="O20:P20"/>
    <mergeCell ref="C21:D21"/>
    <mergeCell ref="O21:P21"/>
    <mergeCell ref="C22:D22"/>
    <mergeCell ref="O22:P22"/>
    <mergeCell ref="C23:D23"/>
  </mergeCells>
  <phoneticPr fontId="2"/>
  <dataValidations count="4">
    <dataValidation type="list" allowBlank="1" showInputMessage="1" showErrorMessage="1" sqref="K14:K33" xr:uid="{8D29A995-691A-4695-8D31-FF38F8DBC548}">
      <formula1>"5級,4級,3級,2級,1級,初参加"</formula1>
    </dataValidation>
    <dataValidation type="list" allowBlank="1" showInputMessage="1" showErrorMessage="1" sqref="G14:G33" xr:uid="{9815955D-97E4-4716-AA21-3887BF2108FD}">
      <formula1>"会員,非会員"</formula1>
    </dataValidation>
    <dataValidation type="list" allowBlank="1" showInputMessage="1" showErrorMessage="1" sqref="L14:N33" xr:uid="{700ABB3E-663E-4C3A-B1D8-DBE9320A787E}">
      <formula1>"◯"</formula1>
    </dataValidation>
    <dataValidation type="list" allowBlank="1" showInputMessage="1" showErrorMessage="1" sqref="F14:F33" xr:uid="{6EBE2FD9-F7B0-DF46-9453-FDDFC2FE26B2}">
      <formula1>"男,女"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67" orientation="landscape" r:id="rId1"/>
  <colBreaks count="1" manualBreakCount="1">
    <brk id="1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5126C5-6193-4DA3-8C07-37A3360831E1}">
  <dimension ref="B2:P16"/>
  <sheetViews>
    <sheetView workbookViewId="0">
      <selection activeCell="G6" sqref="G6"/>
    </sheetView>
  </sheetViews>
  <sheetFormatPr baseColWidth="10" defaultColWidth="8.83203125" defaultRowHeight="18"/>
  <cols>
    <col min="2" max="2" width="7.5" bestFit="1" customWidth="1"/>
    <col min="3" max="3" width="9.1640625" bestFit="1" customWidth="1"/>
    <col min="4" max="4" width="3.1640625" customWidth="1"/>
    <col min="5" max="5" width="13.1640625" bestFit="1" customWidth="1"/>
    <col min="6" max="8" width="9.5" bestFit="1" customWidth="1"/>
    <col min="9" max="9" width="3.1640625" customWidth="1"/>
    <col min="10" max="10" width="13.1640625" bestFit="1" customWidth="1"/>
    <col min="11" max="11" width="9.5" bestFit="1" customWidth="1"/>
    <col min="12" max="12" width="3.1640625" customWidth="1"/>
    <col min="13" max="13" width="11.33203125" bestFit="1" customWidth="1"/>
    <col min="14" max="14" width="3.1640625" customWidth="1"/>
    <col min="15" max="15" width="9.33203125" bestFit="1" customWidth="1"/>
  </cols>
  <sheetData>
    <row r="2" spans="2:16">
      <c r="B2" t="s">
        <v>5</v>
      </c>
      <c r="C2" t="s">
        <v>6</v>
      </c>
      <c r="E2" s="10" t="s">
        <v>43</v>
      </c>
      <c r="F2" s="1" t="s">
        <v>47</v>
      </c>
      <c r="G2" s="1" t="s">
        <v>48</v>
      </c>
      <c r="H2" s="1" t="s">
        <v>49</v>
      </c>
      <c r="J2" s="10" t="s">
        <v>50</v>
      </c>
      <c r="K2" s="1" t="s">
        <v>53</v>
      </c>
      <c r="M2" s="1" t="s">
        <v>54</v>
      </c>
      <c r="O2" t="s">
        <v>35</v>
      </c>
      <c r="P2" t="s">
        <v>57</v>
      </c>
    </row>
    <row r="3" spans="2:16">
      <c r="B3">
        <v>0</v>
      </c>
      <c r="C3" t="s">
        <v>7</v>
      </c>
      <c r="E3" s="1" t="s">
        <v>44</v>
      </c>
      <c r="F3" s="1"/>
      <c r="G3" s="1"/>
      <c r="H3" s="1"/>
      <c r="J3" s="1" t="s">
        <v>51</v>
      </c>
      <c r="K3" s="1">
        <v>488</v>
      </c>
      <c r="M3" s="1">
        <v>1850</v>
      </c>
      <c r="O3" t="s">
        <v>55</v>
      </c>
      <c r="P3">
        <v>6000</v>
      </c>
    </row>
    <row r="4" spans="2:16">
      <c r="B4">
        <v>6</v>
      </c>
      <c r="C4" t="s">
        <v>8</v>
      </c>
      <c r="E4" s="1" t="s">
        <v>45</v>
      </c>
      <c r="F4" s="1"/>
      <c r="G4" s="1"/>
      <c r="H4" s="1"/>
      <c r="J4" s="1" t="s">
        <v>52</v>
      </c>
      <c r="K4" s="1">
        <v>1018</v>
      </c>
      <c r="O4" t="s">
        <v>56</v>
      </c>
      <c r="P4">
        <v>8500</v>
      </c>
    </row>
    <row r="5" spans="2:16">
      <c r="B5">
        <v>7</v>
      </c>
      <c r="C5" t="s">
        <v>9</v>
      </c>
      <c r="E5" s="1" t="s">
        <v>46</v>
      </c>
      <c r="F5" s="1"/>
      <c r="G5" s="1">
        <v>900</v>
      </c>
      <c r="H5" s="1"/>
    </row>
    <row r="6" spans="2:16">
      <c r="B6">
        <v>8</v>
      </c>
      <c r="C6" t="s">
        <v>10</v>
      </c>
    </row>
    <row r="7" spans="2:16">
      <c r="B7">
        <v>9</v>
      </c>
      <c r="C7" t="s">
        <v>11</v>
      </c>
    </row>
    <row r="8" spans="2:16">
      <c r="B8">
        <v>10</v>
      </c>
      <c r="C8" t="s">
        <v>12</v>
      </c>
    </row>
    <row r="9" spans="2:16">
      <c r="B9">
        <v>11</v>
      </c>
      <c r="C9" t="s">
        <v>13</v>
      </c>
    </row>
    <row r="10" spans="2:16">
      <c r="B10">
        <v>12</v>
      </c>
      <c r="C10" t="s">
        <v>14</v>
      </c>
    </row>
    <row r="11" spans="2:16">
      <c r="B11">
        <v>13</v>
      </c>
      <c r="C11" t="s">
        <v>15</v>
      </c>
    </row>
    <row r="12" spans="2:16">
      <c r="B12">
        <v>14</v>
      </c>
      <c r="C12" t="s">
        <v>16</v>
      </c>
    </row>
    <row r="13" spans="2:16">
      <c r="B13">
        <v>15</v>
      </c>
      <c r="C13" t="s">
        <v>17</v>
      </c>
    </row>
    <row r="14" spans="2:16">
      <c r="B14">
        <v>16</v>
      </c>
      <c r="C14" t="s">
        <v>18</v>
      </c>
    </row>
    <row r="15" spans="2:16">
      <c r="B15">
        <v>17</v>
      </c>
      <c r="C15" t="s">
        <v>19</v>
      </c>
    </row>
    <row r="16" spans="2:16">
      <c r="B16">
        <v>18</v>
      </c>
      <c r="C16" t="s">
        <v>20</v>
      </c>
    </row>
  </sheetData>
  <phoneticPr fontId="2"/>
  <pageMargins left="0.7" right="0.7" top="0.75" bottom="0.75" header="0.3" footer="0.3"/>
  <tableParts count="5">
    <tablePart r:id="rId1"/>
    <tablePart r:id="rId2"/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申し込みシート</vt:lpstr>
      <vt:lpstr>setting</vt:lpstr>
      <vt:lpstr>申し込みシート!Print_Area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千葉県立手賀の丘青少年自然の家　竹園 孝太朗</dc:creator>
  <cp:lastModifiedBy>宗遼平</cp:lastModifiedBy>
  <cp:lastPrinted>2023-12-27T04:29:27Z</cp:lastPrinted>
  <dcterms:created xsi:type="dcterms:W3CDTF">2023-12-26T23:59:36Z</dcterms:created>
  <dcterms:modified xsi:type="dcterms:W3CDTF">2026-01-03T12:33:53Z</dcterms:modified>
</cp:coreProperties>
</file>