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YOHEISO/Desktop/事務局/25.一般講習会/"/>
    </mc:Choice>
  </mc:AlternateContent>
  <xr:revisionPtr revIDLastSave="0" documentId="13_ncr:1_{9D2EBB04-8CE6-E746-BB01-7C4559A6ABBA}" xr6:coauthVersionLast="47" xr6:coauthVersionMax="47" xr10:uidLastSave="{00000000-0000-0000-0000-000000000000}"/>
  <bookViews>
    <workbookView xWindow="0" yWindow="500" windowWidth="28800" windowHeight="15720" xr2:uid="{4ADDD9E5-1660-4963-9A09-A9112B463CF0}"/>
  </bookViews>
  <sheets>
    <sheet name="申し込みシート" sheetId="1" r:id="rId1"/>
    <sheet name="setting" sheetId="2" r:id="rId2"/>
  </sheets>
  <definedNames>
    <definedName name="_xlnm._FilterDatabase" localSheetId="0" hidden="1">申し込みシート!$K$13:$K$22</definedName>
    <definedName name="_xlnm.Print_Area" localSheetId="0">申し込みシート!$A$2:$U$22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4" i="1" l="1"/>
  <c r="X14" i="1" s="1"/>
  <c r="Y14" i="1" s="1"/>
  <c r="W15" i="1"/>
  <c r="X15" i="1" s="1"/>
  <c r="Y15" i="1" s="1"/>
  <c r="W16" i="1"/>
  <c r="X16" i="1" s="1"/>
  <c r="Z16" i="1" s="1"/>
  <c r="W17" i="1"/>
  <c r="W18" i="1"/>
  <c r="W19" i="1"/>
  <c r="W20" i="1"/>
  <c r="W21" i="1"/>
  <c r="W22" i="1"/>
  <c r="W13" i="1"/>
  <c r="X13" i="1" s="1"/>
  <c r="Y13" i="1" s="1"/>
  <c r="D26" i="1"/>
  <c r="E26" i="1" s="1"/>
  <c r="D25" i="1"/>
  <c r="E25" i="1" s="1"/>
  <c r="E30" i="1"/>
  <c r="X17" i="1"/>
  <c r="Y17" i="1" s="1"/>
  <c r="X18" i="1"/>
  <c r="Y18" i="1" s="1"/>
  <c r="X19" i="1"/>
  <c r="Z19" i="1" s="1"/>
  <c r="X20" i="1"/>
  <c r="Y20" i="1" s="1"/>
  <c r="X21" i="1"/>
  <c r="Z21" i="1" s="1"/>
  <c r="X22" i="1"/>
  <c r="Y22" i="1" s="1"/>
  <c r="E31" i="1" a="1"/>
  <c r="E31" i="1" s="1"/>
  <c r="O26" i="1" s="1"/>
  <c r="Z18" i="1"/>
  <c r="Z17" i="1"/>
  <c r="E27" i="1" l="1"/>
  <c r="O25" i="1" s="1"/>
  <c r="Y19" i="1"/>
  <c r="Y16" i="1"/>
  <c r="H26" i="1" s="1"/>
  <c r="Y21" i="1"/>
  <c r="Z20" i="1"/>
  <c r="Z15" i="1"/>
  <c r="Z14" i="1"/>
  <c r="Z22" i="1"/>
  <c r="Z13" i="1"/>
  <c r="D34" i="1" l="1"/>
  <c r="E34" i="1" s="1"/>
  <c r="D35" i="1"/>
  <c r="E35" i="1" s="1"/>
  <c r="K27" i="1"/>
  <c r="K26" i="1"/>
  <c r="I28" i="1"/>
  <c r="I27" i="1"/>
  <c r="J27" i="1"/>
  <c r="K28" i="1"/>
  <c r="H28" i="1"/>
  <c r="J28" i="1"/>
  <c r="I26" i="1"/>
  <c r="H27" i="1"/>
  <c r="J26" i="1"/>
  <c r="E36" i="1" l="1"/>
  <c r="O27" i="1" s="1"/>
  <c r="L27" i="1"/>
  <c r="L26" i="1"/>
  <c r="L28" i="1"/>
  <c r="L29" i="1" l="1"/>
  <c r="O28" i="1" s="1"/>
  <c r="O29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<sst xmlns="http://schemas.openxmlformats.org/spreadsheetml/2006/main" count="95" uniqueCount="90">
  <si>
    <t>氏名</t>
    <rPh sb="0" eb="2">
      <t>シメイ</t>
    </rPh>
    <phoneticPr fontId="1"/>
  </si>
  <si>
    <t>使用ラートサイズ
不明な場合は身長を記入</t>
    <rPh sb="0" eb="2">
      <t>シヨウ</t>
    </rPh>
    <rPh sb="9" eb="11">
      <t>フメイ</t>
    </rPh>
    <rPh sb="15" eb="17">
      <t>シンチョウ</t>
    </rPh>
    <rPh sb="18" eb="20">
      <t>キニュウ</t>
    </rPh>
    <phoneticPr fontId="1"/>
  </si>
  <si>
    <t>直転</t>
    <rPh sb="0" eb="2">
      <t>チョク</t>
    </rPh>
    <phoneticPr fontId="1"/>
  </si>
  <si>
    <t>斜転</t>
    <rPh sb="0" eb="2">
      <t>シャテn</t>
    </rPh>
    <phoneticPr fontId="1"/>
  </si>
  <si>
    <t>跳躍</t>
    <rPh sb="0" eb="2">
      <t>チョウヤク</t>
    </rPh>
    <phoneticPr fontId="1"/>
  </si>
  <si>
    <t>1日目
昼食</t>
    <rPh sb="1" eb="3">
      <t>ニチメ</t>
    </rPh>
    <phoneticPr fontId="2"/>
  </si>
  <si>
    <t>1日目
夕食</t>
    <rPh sb="1" eb="3">
      <t>ニチメ</t>
    </rPh>
    <phoneticPr fontId="2"/>
  </si>
  <si>
    <t>2日目
朝食</t>
    <rPh sb="1" eb="3">
      <t>ニチメ</t>
    </rPh>
    <phoneticPr fontId="2"/>
  </si>
  <si>
    <t>2日目
昼食</t>
    <rPh sb="1" eb="3">
      <t>ニチメ</t>
    </rPh>
    <rPh sb="3" eb="4">
      <t/>
    </rPh>
    <phoneticPr fontId="1"/>
  </si>
  <si>
    <r>
      <t xml:space="preserve">備考
</t>
    </r>
    <r>
      <rPr>
        <sz val="11"/>
        <rFont val="游ゴシック"/>
        <family val="3"/>
        <charset val="128"/>
        <scheme val="minor"/>
      </rPr>
      <t>（食事のアレルギー等があればお知らせください）</t>
    </r>
    <rPh sb="0" eb="2">
      <t>ビコウ</t>
    </rPh>
    <rPh sb="4" eb="6">
      <t>ショクジン</t>
    </rPh>
    <phoneticPr fontId="1"/>
  </si>
  <si>
    <t>年齢</t>
    <rPh sb="0" eb="2">
      <t>ネンレイ</t>
    </rPh>
    <phoneticPr fontId="2"/>
  </si>
  <si>
    <t>学年</t>
    <rPh sb="0" eb="2">
      <t>ガクネン</t>
    </rPh>
    <phoneticPr fontId="2"/>
  </si>
  <si>
    <t>未就学児</t>
    <rPh sb="0" eb="4">
      <t>ミシュウガクジ</t>
    </rPh>
    <phoneticPr fontId="2"/>
  </si>
  <si>
    <t>小1</t>
    <rPh sb="0" eb="1">
      <t>ショウ</t>
    </rPh>
    <phoneticPr fontId="2"/>
  </si>
  <si>
    <t>小2</t>
    <rPh sb="0" eb="1">
      <t>ショウ</t>
    </rPh>
    <phoneticPr fontId="2"/>
  </si>
  <si>
    <t>小3</t>
    <rPh sb="0" eb="1">
      <t>ショウ</t>
    </rPh>
    <phoneticPr fontId="2"/>
  </si>
  <si>
    <t>小4</t>
    <rPh sb="0" eb="1">
      <t>ショウ</t>
    </rPh>
    <phoneticPr fontId="2"/>
  </si>
  <si>
    <t>小5</t>
    <rPh sb="0" eb="1">
      <t>ショウ</t>
    </rPh>
    <phoneticPr fontId="2"/>
  </si>
  <si>
    <t>小6</t>
    <rPh sb="0" eb="1">
      <t>ショウ</t>
    </rPh>
    <phoneticPr fontId="2"/>
  </si>
  <si>
    <t>中1</t>
    <rPh sb="0" eb="1">
      <t>チュウ</t>
    </rPh>
    <phoneticPr fontId="2"/>
  </si>
  <si>
    <t>中2</t>
    <rPh sb="0" eb="1">
      <t>チュウ</t>
    </rPh>
    <phoneticPr fontId="2"/>
  </si>
  <si>
    <t>中3</t>
    <rPh sb="0" eb="1">
      <t>チュウ</t>
    </rPh>
    <phoneticPr fontId="2"/>
  </si>
  <si>
    <t>高1</t>
    <rPh sb="0" eb="1">
      <t>コウ</t>
    </rPh>
    <phoneticPr fontId="2"/>
  </si>
  <si>
    <t>高2</t>
    <rPh sb="0" eb="1">
      <t>コウ</t>
    </rPh>
    <phoneticPr fontId="2"/>
  </si>
  <si>
    <t>高3</t>
    <rPh sb="0" eb="1">
      <t>コウ</t>
    </rPh>
    <phoneticPr fontId="2"/>
  </si>
  <si>
    <t>18歳以上</t>
    <rPh sb="2" eb="3">
      <t>サイ</t>
    </rPh>
    <rPh sb="3" eb="5">
      <t>イジョウ</t>
    </rPh>
    <phoneticPr fontId="2"/>
  </si>
  <si>
    <t>生年月日
(2000/4/1)</t>
    <rPh sb="0" eb="4">
      <t>セイネンガッピ</t>
    </rPh>
    <phoneticPr fontId="2"/>
  </si>
  <si>
    <t>氏名</t>
    <rPh sb="0" eb="2">
      <t>シメイ</t>
    </rPh>
    <phoneticPr fontId="2"/>
  </si>
  <si>
    <t>代表連絡先</t>
    <rPh sb="0" eb="2">
      <t>ダイヒョウ</t>
    </rPh>
    <rPh sb="2" eb="5">
      <t>レンラクサキ</t>
    </rPh>
    <phoneticPr fontId="2"/>
  </si>
  <si>
    <t>住所</t>
    <rPh sb="0" eb="2">
      <t>ジュウショ</t>
    </rPh>
    <phoneticPr fontId="2"/>
  </si>
  <si>
    <t>電話番号</t>
    <rPh sb="0" eb="4">
      <t>デンワバンゴウ</t>
    </rPh>
    <phoneticPr fontId="2"/>
  </si>
  <si>
    <t>E-mail</t>
    <phoneticPr fontId="2"/>
  </si>
  <si>
    <t>〒</t>
    <phoneticPr fontId="2"/>
  </si>
  <si>
    <t>連絡事項</t>
    <rPh sb="0" eb="4">
      <t>レンラクジコウ</t>
    </rPh>
    <phoneticPr fontId="2"/>
  </si>
  <si>
    <t>【参加人数と区分】</t>
    <rPh sb="3" eb="5">
      <t>ニンズウ</t>
    </rPh>
    <phoneticPr fontId="9"/>
  </si>
  <si>
    <t>【保険加入】</t>
    <rPh sb="1" eb="5">
      <t>ホケn</t>
    </rPh>
    <phoneticPr fontId="9"/>
  </si>
  <si>
    <t>人数</t>
    <rPh sb="0" eb="2">
      <t>ニn</t>
    </rPh>
    <phoneticPr fontId="9"/>
  </si>
  <si>
    <t>保険料合計</t>
    <rPh sb="0" eb="5">
      <t>ホケn</t>
    </rPh>
    <phoneticPr fontId="9"/>
  </si>
  <si>
    <t>【宿泊申込】</t>
    <rPh sb="1" eb="3">
      <t>シュクハク</t>
    </rPh>
    <rPh sb="3" eb="5">
      <t>モウシコミ</t>
    </rPh>
    <phoneticPr fontId="2"/>
  </si>
  <si>
    <t>18歳未満</t>
    <rPh sb="2" eb="3">
      <t>サイ</t>
    </rPh>
    <rPh sb="3" eb="5">
      <t>ミマン</t>
    </rPh>
    <phoneticPr fontId="2"/>
  </si>
  <si>
    <t>18歳以上</t>
    <rPh sb="2" eb="5">
      <t>サイイジョウ</t>
    </rPh>
    <phoneticPr fontId="2"/>
  </si>
  <si>
    <t>宿泊費合計</t>
    <rPh sb="0" eb="3">
      <t>シュクハクヒ</t>
    </rPh>
    <rPh sb="3" eb="5">
      <t>ゴウケイ</t>
    </rPh>
    <phoneticPr fontId="2"/>
  </si>
  <si>
    <t>会員</t>
    <rPh sb="0" eb="2">
      <t>カイイン</t>
    </rPh>
    <phoneticPr fontId="9"/>
  </si>
  <si>
    <t>非会員</t>
    <rPh sb="0" eb="3">
      <t>ヒカイイン</t>
    </rPh>
    <phoneticPr fontId="9"/>
  </si>
  <si>
    <t>参加費合計</t>
    <rPh sb="0" eb="3">
      <t>サンカヒ</t>
    </rPh>
    <rPh sb="3" eb="5">
      <t>ゴウケイ</t>
    </rPh>
    <phoneticPr fontId="2"/>
  </si>
  <si>
    <t>【食事申込】</t>
    <phoneticPr fontId="2"/>
  </si>
  <si>
    <t>昼</t>
    <rPh sb="0" eb="1">
      <t>ヒル</t>
    </rPh>
    <phoneticPr fontId="2"/>
  </si>
  <si>
    <t>夜</t>
    <rPh sb="0" eb="1">
      <t>ヨル</t>
    </rPh>
    <phoneticPr fontId="2"/>
  </si>
  <si>
    <t>朝</t>
    <rPh sb="0" eb="1">
      <t>アサ</t>
    </rPh>
    <phoneticPr fontId="2"/>
  </si>
  <si>
    <t>食事代合計</t>
    <rPh sb="0" eb="3">
      <t>ショクジダイ</t>
    </rPh>
    <rPh sb="3" eb="5">
      <t>ゴウケイ</t>
    </rPh>
    <phoneticPr fontId="2"/>
  </si>
  <si>
    <t>金額</t>
    <rPh sb="0" eb="2">
      <t>キンガク</t>
    </rPh>
    <phoneticPr fontId="2"/>
  </si>
  <si>
    <t>※網掛け部に必要事項をご記入下さい。</t>
    <phoneticPr fontId="2"/>
  </si>
  <si>
    <t>参加費</t>
    <rPh sb="0" eb="3">
      <t>サンカヒ</t>
    </rPh>
    <phoneticPr fontId="2"/>
  </si>
  <si>
    <t>保険代</t>
    <rPh sb="0" eb="3">
      <t>ホケンダイ</t>
    </rPh>
    <phoneticPr fontId="2"/>
  </si>
  <si>
    <t>宿泊費</t>
    <rPh sb="0" eb="3">
      <t>シュクハクヒ</t>
    </rPh>
    <phoneticPr fontId="2"/>
  </si>
  <si>
    <t>食事代</t>
    <rPh sb="0" eb="3">
      <t>ショクジダイ</t>
    </rPh>
    <phoneticPr fontId="2"/>
  </si>
  <si>
    <t>合計</t>
    <rPh sb="0" eb="2">
      <t>ゴウケイ</t>
    </rPh>
    <phoneticPr fontId="2"/>
  </si>
  <si>
    <t>【お問い合わせ先】</t>
    <phoneticPr fontId="2"/>
  </si>
  <si>
    <t>食事区分</t>
    <rPh sb="0" eb="2">
      <t>ショクジ</t>
    </rPh>
    <rPh sb="2" eb="4">
      <t>クブン</t>
    </rPh>
    <phoneticPr fontId="2"/>
  </si>
  <si>
    <t>宿泊区分</t>
    <rPh sb="0" eb="2">
      <t>シュクハク</t>
    </rPh>
    <rPh sb="2" eb="4">
      <t>クブン</t>
    </rPh>
    <phoneticPr fontId="2"/>
  </si>
  <si>
    <t>区分判定</t>
    <rPh sb="0" eb="2">
      <t>クブン</t>
    </rPh>
    <rPh sb="2" eb="4">
      <t>ハンテイ</t>
    </rPh>
    <phoneticPr fontId="2"/>
  </si>
  <si>
    <t>食事料金</t>
    <rPh sb="0" eb="2">
      <t>ショクジ</t>
    </rPh>
    <rPh sb="2" eb="4">
      <t>リョウキン</t>
    </rPh>
    <phoneticPr fontId="2"/>
  </si>
  <si>
    <t>未就学児</t>
    <rPh sb="0" eb="4">
      <t>ミシュウガクジ</t>
    </rPh>
    <phoneticPr fontId="2"/>
  </si>
  <si>
    <t>朝食</t>
    <rPh sb="0" eb="2">
      <t>チョウショク</t>
    </rPh>
    <phoneticPr fontId="2"/>
  </si>
  <si>
    <t>昼食</t>
    <rPh sb="0" eb="2">
      <t>チュウショク</t>
    </rPh>
    <phoneticPr fontId="2"/>
  </si>
  <si>
    <t>夕食</t>
    <rPh sb="0" eb="2">
      <t>ユウショク</t>
    </rPh>
    <phoneticPr fontId="2"/>
  </si>
  <si>
    <t>宿泊料金</t>
    <rPh sb="0" eb="2">
      <t>シュクハク</t>
    </rPh>
    <rPh sb="2" eb="4">
      <t>リョウキン</t>
    </rPh>
    <phoneticPr fontId="2"/>
  </si>
  <si>
    <t>18歳未満</t>
    <rPh sb="2" eb="3">
      <t>サイ</t>
    </rPh>
    <rPh sb="3" eb="5">
      <t>ミマン</t>
    </rPh>
    <phoneticPr fontId="2"/>
  </si>
  <si>
    <t>18歳以上</t>
    <rPh sb="2" eb="3">
      <t>サイ</t>
    </rPh>
    <rPh sb="3" eb="5">
      <t>イジョウ</t>
    </rPh>
    <phoneticPr fontId="2"/>
  </si>
  <si>
    <t>料金</t>
    <rPh sb="0" eb="2">
      <t>リョウキン</t>
    </rPh>
    <phoneticPr fontId="2"/>
  </si>
  <si>
    <t>保険料</t>
    <rPh sb="0" eb="3">
      <t>ホケンリョウ</t>
    </rPh>
    <phoneticPr fontId="2"/>
  </si>
  <si>
    <t>会員</t>
    <rPh sb="0" eb="2">
      <t>カイイン</t>
    </rPh>
    <phoneticPr fontId="2"/>
  </si>
  <si>
    <t>非会員</t>
    <rPh sb="0" eb="3">
      <t>ヒカイイ</t>
    </rPh>
    <phoneticPr fontId="2"/>
  </si>
  <si>
    <t>料金</t>
    <rPh sb="0" eb="2">
      <t>リョウキン</t>
    </rPh>
    <phoneticPr fontId="2"/>
  </si>
  <si>
    <t>交通手段
(公共交通機関/
車など)</t>
    <rPh sb="0" eb="4">
      <t>コウツウ</t>
    </rPh>
    <rPh sb="6" eb="12">
      <t>コウキョ</t>
    </rPh>
    <rPh sb="14" eb="15">
      <t>クルマ</t>
    </rPh>
    <phoneticPr fontId="2"/>
  </si>
  <si>
    <t>小学生</t>
    <rPh sb="0" eb="1">
      <t>ショウ</t>
    </rPh>
    <rPh sb="1" eb="3">
      <t>チュウガクセイ</t>
    </rPh>
    <phoneticPr fontId="2"/>
  </si>
  <si>
    <t>中学生以上</t>
    <rPh sb="0" eb="2">
      <t>チュウ</t>
    </rPh>
    <rPh sb="2" eb="5">
      <t>コウコウセイイジョウ</t>
    </rPh>
    <phoneticPr fontId="2"/>
  </si>
  <si>
    <r>
      <rPr>
        <b/>
        <sz val="11"/>
        <color theme="1"/>
        <rFont val="游ゴシック"/>
        <family val="3"/>
        <charset val="128"/>
        <scheme val="minor"/>
      </rPr>
      <t>【注意事項】</t>
    </r>
    <r>
      <rPr>
        <sz val="11"/>
        <color theme="1"/>
        <rFont val="游ゴシック"/>
        <family val="2"/>
        <charset val="128"/>
        <scheme val="minor"/>
      </rPr>
      <t xml:space="preserve">
※2025年度に保険に申し込みされた方の保険期間は2026年3月31日までとなります。
※項目に不備がないかご確認下さい。
※請求書は、後日詳細のお知らせと併せてお送りいたします。</t>
    </r>
    <r>
      <rPr>
        <sz val="11"/>
        <color theme="1"/>
        <rFont val="游ゴシック"/>
        <family val="3"/>
        <charset val="128"/>
        <scheme val="minor"/>
      </rPr>
      <t xml:space="preserve">
※会員申込をご希望の方は、備考欄にその旨ご記載の上、先に協会WEBサイトよりお申し込み下さい。
※遅参早退、1日のみの参加の場合は、備考欄にその旨ご記載下さい。</t>
    </r>
    <rPh sb="1" eb="5">
      <t>チュウイジコウ</t>
    </rPh>
    <rPh sb="15" eb="17">
      <t>ホケn</t>
    </rPh>
    <rPh sb="18" eb="21">
      <t>🈸</t>
    </rPh>
    <rPh sb="25" eb="26">
      <t>カタ</t>
    </rPh>
    <rPh sb="98" eb="102">
      <t>カイイn</t>
    </rPh>
    <rPh sb="110" eb="113">
      <t>ビコウ</t>
    </rPh>
    <rPh sb="118" eb="120">
      <t>キサイ</t>
    </rPh>
    <rPh sb="123" eb="127">
      <t>キョウカイ</t>
    </rPh>
    <rPh sb="145" eb="147">
      <t xml:space="preserve">チサン </t>
    </rPh>
    <rPh sb="147" eb="149">
      <t>ソウタ</t>
    </rPh>
    <rPh sb="154" eb="157">
      <t>サンカ</t>
    </rPh>
    <rPh sb="161" eb="165">
      <t>ビコウ</t>
    </rPh>
    <phoneticPr fontId="2"/>
  </si>
  <si>
    <t>小学生</t>
    <rPh sb="0" eb="1">
      <t>ショウ</t>
    </rPh>
    <rPh sb="1" eb="3">
      <t>ガクセイ</t>
    </rPh>
    <phoneticPr fontId="2"/>
  </si>
  <si>
    <t>中学生以上</t>
    <rPh sb="0" eb="3">
      <t>チュウガクセイ</t>
    </rPh>
    <rPh sb="3" eb="5">
      <t>イジョウ</t>
    </rPh>
    <phoneticPr fontId="2"/>
  </si>
  <si>
    <t>日本ラート協会事務局
E-mail：office@rhoenrad.jp　　WEB：https://www.rhoenrad.jp</t>
    <rPh sb="0" eb="2">
      <t>ニホン</t>
    </rPh>
    <rPh sb="5" eb="7">
      <t>キョウカイ</t>
    </rPh>
    <rPh sb="7" eb="10">
      <t>ジムキョク</t>
    </rPh>
    <phoneticPr fontId="2"/>
  </si>
  <si>
    <t>申込締切：２０２６年１月３１日必着</t>
    <rPh sb="0" eb="2">
      <t>モウシコミ</t>
    </rPh>
    <rPh sb="2" eb="4">
      <t>シメキリ</t>
    </rPh>
    <rPh sb="9" eb="10">
      <t>ネン</t>
    </rPh>
    <rPh sb="11" eb="12">
      <t>ガツ</t>
    </rPh>
    <rPh sb="14" eb="15">
      <t>ニチ</t>
    </rPh>
    <rPh sb="15" eb="17">
      <t>ヒッチャク</t>
    </rPh>
    <phoneticPr fontId="2"/>
  </si>
  <si>
    <t>日程：3月6日（土）〜 3月7日（日）
場所：千葉県立手賀の丘青少年自然の家</t>
    <rPh sb="0" eb="2">
      <t>ニッテイ</t>
    </rPh>
    <rPh sb="20" eb="22">
      <t>バショ</t>
    </rPh>
    <rPh sb="23" eb="27">
      <t>チバケンリツ</t>
    </rPh>
    <rPh sb="27" eb="29">
      <t>テガノ</t>
    </rPh>
    <phoneticPr fontId="2"/>
  </si>
  <si>
    <t>性別
(選択)</t>
    <rPh sb="0" eb="2">
      <t>セイベテゥ</t>
    </rPh>
    <rPh sb="4" eb="6">
      <t>センタク</t>
    </rPh>
    <phoneticPr fontId="2"/>
  </si>
  <si>
    <t>参加
区分
(選択)</t>
    <rPh sb="0" eb="2">
      <t>サンカ</t>
    </rPh>
    <rPh sb="3" eb="5">
      <t>クブn</t>
    </rPh>
    <phoneticPr fontId="1"/>
  </si>
  <si>
    <t>練習したい直転の級
(選択)</t>
    <phoneticPr fontId="2"/>
  </si>
  <si>
    <t>食事
(選択)</t>
    <rPh sb="0" eb="2">
      <t>ショクジ</t>
    </rPh>
    <phoneticPr fontId="1"/>
  </si>
  <si>
    <t>宿泊
希望
(選択)</t>
    <rPh sb="0" eb="2">
      <t>シュクハク</t>
    </rPh>
    <rPh sb="3" eb="5">
      <t>キボウ</t>
    </rPh>
    <phoneticPr fontId="1"/>
  </si>
  <si>
    <t>保険
申込
希望
(選択)</t>
    <rPh sb="0" eb="2">
      <t>ホケン</t>
    </rPh>
    <rPh sb="3" eb="5">
      <t>モウシコミ</t>
    </rPh>
    <rPh sb="6" eb="8">
      <t>キボウ</t>
    </rPh>
    <phoneticPr fontId="1"/>
  </si>
  <si>
    <t>２０２５年度春季ラート実技講習会（一般対象）申込用紙</t>
    <rPh sb="6" eb="7">
      <t xml:space="preserve">ハル </t>
    </rPh>
    <rPh sb="7" eb="8">
      <t xml:space="preserve">カキ 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</si>
</sst>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&quot; 人&quot;"/>
    <numFmt numFmtId="177" formatCode="#,##0&quot; 円&quot;"/>
    <numFmt numFmtId="178" formatCode="#,##0_ \ &quot;円&quot;"/>
    <numFmt numFmtId="179" formatCode="0&quot; 食&quot;"/>
  </numFmts>
  <fonts count="18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b/>
      <sz val="12"/>
      <color theme="0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20"/>
      <color theme="1"/>
      <name val="游ゴシック"/>
      <family val="2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16"/>
      <color rgb="FFFF0000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79998168889431442"/>
        <bgColor indexed="64"/>
      </patternFill>
    </fill>
  </fills>
  <borders count="82">
    <border>
      <left/>
      <right/>
      <top/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indexed="64"/>
      </top>
      <bottom style="thin">
        <color auto="1"/>
      </bottom>
      <diagonal/>
    </border>
    <border>
      <left/>
      <right style="hair">
        <color auto="1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5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4" fillId="0" borderId="52" xfId="0" applyFont="1" applyBorder="1" applyAlignment="1">
      <alignment horizontal="center" vertical="center"/>
    </xf>
    <xf numFmtId="176" fontId="4" fillId="0" borderId="54" xfId="0" applyNumberFormat="1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176" fontId="4" fillId="0" borderId="4" xfId="0" applyNumberFormat="1" applyFont="1" applyBorder="1">
      <alignment vertical="center"/>
    </xf>
    <xf numFmtId="0" fontId="4" fillId="0" borderId="55" xfId="0" applyFont="1" applyBorder="1" applyAlignment="1">
      <alignment horizontal="center" vertical="center"/>
    </xf>
    <xf numFmtId="176" fontId="4" fillId="0" borderId="57" xfId="0" applyNumberFormat="1" applyFont="1" applyBorder="1" applyAlignment="1">
      <alignment horizontal="center" vertical="center"/>
    </xf>
    <xf numFmtId="0" fontId="10" fillId="0" borderId="67" xfId="0" applyFont="1" applyBorder="1" applyAlignment="1">
      <alignment horizontal="center" vertical="center"/>
    </xf>
    <xf numFmtId="0" fontId="10" fillId="0" borderId="26" xfId="0" applyFont="1" applyBorder="1">
      <alignment vertical="center"/>
    </xf>
    <xf numFmtId="0" fontId="10" fillId="0" borderId="30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177" fontId="10" fillId="0" borderId="31" xfId="0" applyNumberFormat="1" applyFont="1" applyBorder="1">
      <alignment vertical="center"/>
    </xf>
    <xf numFmtId="177" fontId="10" fillId="0" borderId="25" xfId="0" applyNumberFormat="1" applyFont="1" applyBorder="1">
      <alignment vertical="center"/>
    </xf>
    <xf numFmtId="177" fontId="10" fillId="0" borderId="33" xfId="0" applyNumberFormat="1" applyFont="1" applyBorder="1">
      <alignment vertical="center"/>
    </xf>
    <xf numFmtId="0" fontId="10" fillId="0" borderId="66" xfId="0" applyFont="1" applyBorder="1" applyAlignment="1">
      <alignment horizontal="center" vertical="center"/>
    </xf>
    <xf numFmtId="0" fontId="10" fillId="0" borderId="68" xfId="0" applyFont="1" applyBorder="1" applyAlignment="1">
      <alignment horizontal="center" vertical="center"/>
    </xf>
    <xf numFmtId="177" fontId="10" fillId="0" borderId="15" xfId="0" applyNumberFormat="1" applyFont="1" applyBorder="1">
      <alignment vertical="center"/>
    </xf>
    <xf numFmtId="0" fontId="10" fillId="0" borderId="27" xfId="0" applyFont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11" fillId="4" borderId="73" xfId="0" applyFont="1" applyFill="1" applyBorder="1" applyAlignment="1">
      <alignment horizontal="center" vertical="center"/>
    </xf>
    <xf numFmtId="177" fontId="4" fillId="0" borderId="31" xfId="0" applyNumberFormat="1" applyFont="1" applyBorder="1" applyAlignment="1">
      <alignment horizontal="right" vertical="center"/>
    </xf>
    <xf numFmtId="177" fontId="4" fillId="0" borderId="33" xfId="0" applyNumberFormat="1" applyFont="1" applyBorder="1" applyAlignment="1">
      <alignment horizontal="right" vertical="center"/>
    </xf>
    <xf numFmtId="177" fontId="4" fillId="0" borderId="28" xfId="0" applyNumberFormat="1" applyFont="1" applyBorder="1" applyAlignment="1">
      <alignment horizontal="right" vertical="center"/>
    </xf>
    <xf numFmtId="176" fontId="4" fillId="0" borderId="31" xfId="0" applyNumberFormat="1" applyFont="1" applyBorder="1" applyAlignment="1">
      <alignment horizontal="right" vertical="center"/>
    </xf>
    <xf numFmtId="178" fontId="4" fillId="0" borderId="17" xfId="0" applyNumberFormat="1" applyFont="1" applyBorder="1" applyAlignment="1">
      <alignment horizontal="right" vertical="center"/>
    </xf>
    <xf numFmtId="179" fontId="10" fillId="0" borderId="52" xfId="0" applyNumberFormat="1" applyFont="1" applyBorder="1" applyAlignment="1">
      <alignment horizontal="center" vertical="center"/>
    </xf>
    <xf numFmtId="179" fontId="10" fillId="0" borderId="53" xfId="0" applyNumberFormat="1" applyFont="1" applyBorder="1" applyAlignment="1">
      <alignment horizontal="center" vertical="center"/>
    </xf>
    <xf numFmtId="179" fontId="10" fillId="0" borderId="54" xfId="0" applyNumberFormat="1" applyFont="1" applyBorder="1" applyAlignment="1">
      <alignment horizontal="center" vertical="center"/>
    </xf>
    <xf numFmtId="179" fontId="10" fillId="0" borderId="58" xfId="0" applyNumberFormat="1" applyFont="1" applyBorder="1" applyAlignment="1">
      <alignment horizontal="center" vertical="center"/>
    </xf>
    <xf numFmtId="179" fontId="10" fillId="0" borderId="59" xfId="0" applyNumberFormat="1" applyFont="1" applyBorder="1" applyAlignment="1">
      <alignment horizontal="center" vertical="center"/>
    </xf>
    <xf numFmtId="179" fontId="10" fillId="0" borderId="60" xfId="0" applyNumberFormat="1" applyFont="1" applyBorder="1" applyAlignment="1">
      <alignment horizontal="center" vertical="center"/>
    </xf>
    <xf numFmtId="179" fontId="10" fillId="0" borderId="55" xfId="0" applyNumberFormat="1" applyFont="1" applyBorder="1" applyAlignment="1">
      <alignment horizontal="center" vertical="center"/>
    </xf>
    <xf numFmtId="179" fontId="10" fillId="0" borderId="56" xfId="0" applyNumberFormat="1" applyFont="1" applyBorder="1" applyAlignment="1">
      <alignment horizontal="center" vertical="center"/>
    </xf>
    <xf numFmtId="179" fontId="10" fillId="0" borderId="57" xfId="0" applyNumberFormat="1" applyFont="1" applyBorder="1" applyAlignment="1">
      <alignment horizontal="center" vertical="center"/>
    </xf>
    <xf numFmtId="14" fontId="0" fillId="2" borderId="3" xfId="0" applyNumberFormat="1" applyFill="1" applyBorder="1" applyAlignment="1" applyProtection="1">
      <alignment horizontal="center" vertical="center" wrapText="1"/>
      <protection locked="0"/>
    </xf>
    <xf numFmtId="0" fontId="0" fillId="2" borderId="3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4" fontId="0" fillId="2" borderId="5" xfId="0" applyNumberFormat="1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2" fillId="0" borderId="43" xfId="0" applyFont="1" applyBorder="1">
      <alignment vertical="center"/>
    </xf>
    <xf numFmtId="0" fontId="16" fillId="0" borderId="0" xfId="0" applyFont="1">
      <alignment vertical="center"/>
    </xf>
    <xf numFmtId="0" fontId="0" fillId="0" borderId="77" xfId="0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15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3" fillId="0" borderId="0" xfId="0" applyFont="1" applyAlignment="1">
      <alignment vertical="top" wrapText="1"/>
    </xf>
    <xf numFmtId="38" fontId="0" fillId="0" borderId="0" xfId="1" applyFont="1" applyAlignment="1">
      <alignment horizontal="center" vertical="center"/>
    </xf>
    <xf numFmtId="38" fontId="0" fillId="0" borderId="0" xfId="1" applyFont="1">
      <alignment vertical="center"/>
    </xf>
    <xf numFmtId="38" fontId="11" fillId="0" borderId="0" xfId="1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69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3" fillId="0" borderId="34" xfId="0" applyFont="1" applyBorder="1" applyAlignment="1">
      <alignment horizontal="left" vertical="top" wrapText="1"/>
    </xf>
    <xf numFmtId="0" fontId="3" fillId="0" borderId="41" xfId="0" applyFont="1" applyBorder="1" applyAlignment="1">
      <alignment horizontal="left" vertical="top" wrapText="1"/>
    </xf>
    <xf numFmtId="0" fontId="3" fillId="0" borderId="4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43" xfId="0" applyFont="1" applyBorder="1" applyAlignment="1">
      <alignment horizontal="left" vertical="top" wrapText="1"/>
    </xf>
    <xf numFmtId="0" fontId="3" fillId="0" borderId="44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51" xfId="0" applyFont="1" applyBorder="1" applyAlignment="1">
      <alignment horizontal="left" vertical="top" wrapText="1"/>
    </xf>
    <xf numFmtId="0" fontId="13" fillId="0" borderId="29" xfId="0" applyFont="1" applyBorder="1">
      <alignment vertical="center"/>
    </xf>
    <xf numFmtId="177" fontId="0" fillId="4" borderId="62" xfId="0" applyNumberFormat="1" applyFill="1" applyBorder="1">
      <alignment vertical="center"/>
    </xf>
    <xf numFmtId="177" fontId="0" fillId="4" borderId="60" xfId="0" applyNumberFormat="1" applyFill="1" applyBorder="1">
      <alignment vertical="center"/>
    </xf>
    <xf numFmtId="177" fontId="0" fillId="4" borderId="63" xfId="0" applyNumberFormat="1" applyFill="1" applyBorder="1">
      <alignment vertical="center"/>
    </xf>
    <xf numFmtId="177" fontId="0" fillId="4" borderId="57" xfId="0" applyNumberFormat="1" applyFill="1" applyBorder="1">
      <alignment vertical="center"/>
    </xf>
    <xf numFmtId="177" fontId="11" fillId="4" borderId="8" xfId="0" applyNumberFormat="1" applyFont="1" applyFill="1" applyBorder="1">
      <alignment vertical="center"/>
    </xf>
    <xf numFmtId="177" fontId="11" fillId="4" borderId="64" xfId="0" applyNumberFormat="1" applyFont="1" applyFill="1" applyBorder="1">
      <alignment vertical="center"/>
    </xf>
    <xf numFmtId="177" fontId="0" fillId="4" borderId="61" xfId="0" applyNumberFormat="1" applyFill="1" applyBorder="1">
      <alignment vertical="center"/>
    </xf>
    <xf numFmtId="177" fontId="0" fillId="4" borderId="54" xfId="0" applyNumberFormat="1" applyFill="1" applyBorder="1">
      <alignment vertical="center"/>
    </xf>
    <xf numFmtId="0" fontId="10" fillId="0" borderId="70" xfId="0" applyFont="1" applyBorder="1" applyAlignment="1">
      <alignment horizontal="center" vertical="center"/>
    </xf>
    <xf numFmtId="0" fontId="10" fillId="0" borderId="71" xfId="0" applyFont="1" applyBorder="1" applyAlignment="1">
      <alignment horizontal="center" vertical="center"/>
    </xf>
    <xf numFmtId="0" fontId="10" fillId="0" borderId="72" xfId="0" applyFont="1" applyBorder="1" applyAlignment="1">
      <alignment horizontal="center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74" xfId="0" applyFill="1" applyBorder="1" applyAlignment="1" applyProtection="1">
      <alignment horizontal="center" vertical="center" wrapText="1"/>
      <protection locked="0"/>
    </xf>
    <xf numFmtId="0" fontId="0" fillId="2" borderId="78" xfId="0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3" fillId="0" borderId="1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76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2" borderId="79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4" fillId="0" borderId="52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8" fillId="2" borderId="23" xfId="0" applyFont="1" applyFill="1" applyBorder="1" applyAlignment="1" applyProtection="1">
      <alignment vertical="center" wrapText="1"/>
      <protection locked="0"/>
    </xf>
    <xf numFmtId="0" fontId="8" fillId="2" borderId="24" xfId="0" applyFont="1" applyFill="1" applyBorder="1" applyAlignment="1" applyProtection="1">
      <alignment vertical="center" wrapText="1"/>
      <protection locked="0"/>
    </xf>
    <xf numFmtId="0" fontId="8" fillId="0" borderId="24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7" fillId="3" borderId="34" xfId="0" applyFont="1" applyFill="1" applyBorder="1" applyAlignment="1">
      <alignment horizontal="center" vertical="center" textRotation="255"/>
    </xf>
    <xf numFmtId="0" fontId="7" fillId="3" borderId="35" xfId="0" applyFont="1" applyFill="1" applyBorder="1" applyAlignment="1">
      <alignment horizontal="center" vertical="center" textRotation="255"/>
    </xf>
    <xf numFmtId="0" fontId="7" fillId="3" borderId="2" xfId="0" applyFont="1" applyFill="1" applyBorder="1" applyAlignment="1">
      <alignment horizontal="center" vertical="center" textRotation="255"/>
    </xf>
    <xf numFmtId="0" fontId="7" fillId="3" borderId="22" xfId="0" applyFont="1" applyFill="1" applyBorder="1" applyAlignment="1">
      <alignment horizontal="center" vertical="center" textRotation="255"/>
    </xf>
    <xf numFmtId="0" fontId="7" fillId="3" borderId="44" xfId="0" applyFont="1" applyFill="1" applyBorder="1" applyAlignment="1">
      <alignment horizontal="center" vertical="center" textRotation="255"/>
    </xf>
    <xf numFmtId="0" fontId="7" fillId="3" borderId="45" xfId="0" applyFont="1" applyFill="1" applyBorder="1" applyAlignment="1">
      <alignment horizontal="center" vertical="center" textRotation="255"/>
    </xf>
    <xf numFmtId="0" fontId="8" fillId="2" borderId="37" xfId="0" applyFont="1" applyFill="1" applyBorder="1" applyAlignment="1" applyProtection="1">
      <alignment vertical="center" wrapText="1"/>
      <protection locked="0"/>
    </xf>
    <xf numFmtId="0" fontId="8" fillId="2" borderId="38" xfId="0" applyFont="1" applyFill="1" applyBorder="1" applyAlignment="1" applyProtection="1">
      <alignment vertical="center" wrapText="1"/>
      <protection locked="0"/>
    </xf>
    <xf numFmtId="0" fontId="8" fillId="2" borderId="39" xfId="0" applyFont="1" applyFill="1" applyBorder="1" applyAlignment="1" applyProtection="1">
      <alignment vertical="center" wrapText="1"/>
      <protection locked="0"/>
    </xf>
    <xf numFmtId="0" fontId="8" fillId="2" borderId="25" xfId="0" applyFont="1" applyFill="1" applyBorder="1" applyAlignment="1" applyProtection="1">
      <alignment vertical="center" wrapText="1"/>
      <protection locked="0"/>
    </xf>
    <xf numFmtId="0" fontId="7" fillId="3" borderId="40" xfId="0" applyFont="1" applyFill="1" applyBorder="1" applyAlignment="1">
      <alignment horizontal="center" vertical="center" textRotation="255"/>
    </xf>
    <xf numFmtId="0" fontId="7" fillId="3" borderId="21" xfId="0" applyFont="1" applyFill="1" applyBorder="1" applyAlignment="1">
      <alignment horizontal="center" vertical="center" textRotation="255"/>
    </xf>
    <xf numFmtId="0" fontId="7" fillId="3" borderId="50" xfId="0" applyFont="1" applyFill="1" applyBorder="1" applyAlignment="1">
      <alignment horizontal="center" vertical="center" textRotation="255"/>
    </xf>
    <xf numFmtId="0" fontId="8" fillId="2" borderId="47" xfId="0" applyFont="1" applyFill="1" applyBorder="1" applyAlignment="1" applyProtection="1">
      <alignment vertical="center" wrapText="1"/>
      <protection locked="0"/>
    </xf>
    <xf numFmtId="0" fontId="8" fillId="2" borderId="48" xfId="0" applyFont="1" applyFill="1" applyBorder="1" applyAlignment="1" applyProtection="1">
      <alignment vertical="center" wrapText="1"/>
      <protection locked="0"/>
    </xf>
    <xf numFmtId="0" fontId="8" fillId="2" borderId="49" xfId="0" applyFont="1" applyFill="1" applyBorder="1" applyAlignment="1" applyProtection="1">
      <alignment vertical="center" wrapText="1"/>
      <protection locked="0"/>
    </xf>
    <xf numFmtId="0" fontId="8" fillId="0" borderId="19" xfId="0" applyFont="1" applyBorder="1" applyAlignment="1">
      <alignment horizontal="center" vertical="center"/>
    </xf>
    <xf numFmtId="0" fontId="17" fillId="0" borderId="0" xfId="0" applyFont="1" applyAlignment="1">
      <alignment horizontal="left" vertical="top" wrapText="1"/>
    </xf>
    <xf numFmtId="0" fontId="15" fillId="2" borderId="34" xfId="0" applyFont="1" applyFill="1" applyBorder="1" applyAlignment="1" applyProtection="1">
      <alignment horizontal="left" vertical="top" wrapText="1"/>
      <protection locked="0"/>
    </xf>
    <xf numFmtId="0" fontId="15" fillId="2" borderId="41" xfId="0" applyFont="1" applyFill="1" applyBorder="1" applyAlignment="1" applyProtection="1">
      <alignment horizontal="left" vertical="top" wrapText="1"/>
      <protection locked="0"/>
    </xf>
    <xf numFmtId="0" fontId="15" fillId="2" borderId="42" xfId="0" applyFont="1" applyFill="1" applyBorder="1" applyAlignment="1" applyProtection="1">
      <alignment horizontal="left" vertical="top" wrapText="1"/>
      <protection locked="0"/>
    </xf>
    <xf numFmtId="0" fontId="15" fillId="2" borderId="2" xfId="0" applyFont="1" applyFill="1" applyBorder="1" applyAlignment="1" applyProtection="1">
      <alignment horizontal="left" vertical="top" wrapText="1"/>
      <protection locked="0"/>
    </xf>
    <xf numFmtId="0" fontId="15" fillId="2" borderId="0" xfId="0" applyFont="1" applyFill="1" applyAlignment="1" applyProtection="1">
      <alignment horizontal="left" vertical="top" wrapText="1"/>
      <protection locked="0"/>
    </xf>
    <xf numFmtId="0" fontId="15" fillId="2" borderId="43" xfId="0" applyFont="1" applyFill="1" applyBorder="1" applyAlignment="1" applyProtection="1">
      <alignment horizontal="left" vertical="top" wrapText="1"/>
      <protection locked="0"/>
    </xf>
    <xf numFmtId="0" fontId="15" fillId="2" borderId="44" xfId="0" applyFont="1" applyFill="1" applyBorder="1" applyAlignment="1" applyProtection="1">
      <alignment horizontal="left" vertical="top" wrapText="1"/>
      <protection locked="0"/>
    </xf>
    <xf numFmtId="0" fontId="15" fillId="2" borderId="6" xfId="0" applyFont="1" applyFill="1" applyBorder="1" applyAlignment="1" applyProtection="1">
      <alignment horizontal="left" vertical="top" wrapText="1"/>
      <protection locked="0"/>
    </xf>
    <xf numFmtId="0" fontId="15" fillId="2" borderId="51" xfId="0" applyFont="1" applyFill="1" applyBorder="1" applyAlignment="1" applyProtection="1">
      <alignment horizontal="left" vertical="top" wrapText="1"/>
      <protection locked="0"/>
    </xf>
    <xf numFmtId="0" fontId="6" fillId="3" borderId="34" xfId="0" applyFont="1" applyFill="1" applyBorder="1" applyAlignment="1">
      <alignment horizontal="center" vertical="center"/>
    </xf>
    <xf numFmtId="0" fontId="6" fillId="3" borderId="41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/>
    </xf>
    <xf numFmtId="0" fontId="0" fillId="0" borderId="4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75" xfId="0" applyFill="1" applyBorder="1" applyAlignment="1" applyProtection="1">
      <alignment horizontal="center" vertical="center" wrapText="1"/>
      <protection locked="0"/>
    </xf>
    <xf numFmtId="0" fontId="0" fillId="0" borderId="80" xfId="0" applyBorder="1" applyAlignment="1">
      <alignment horizontal="center" vertical="center" wrapText="1"/>
    </xf>
    <xf numFmtId="0" fontId="0" fillId="0" borderId="8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12"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C2D80DB-95BC-4C47-A1BD-A1B0F7F5DEFE}" name="テーブル2" displayName="テーブル2" ref="B2:C16" totalsRowShown="0">
  <autoFilter ref="B2:C16" xr:uid="{4C2D80DB-95BC-4C47-A1BD-A1B0F7F5DEFE}"/>
  <tableColumns count="2">
    <tableColumn id="1" xr3:uid="{7DB10594-0F8A-4F35-A5FB-E1E69658E020}" name="年齢"/>
    <tableColumn id="2" xr3:uid="{8AF19E62-03EA-45B7-BDC3-8A520DB290B7}" name="学年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1CA9D20-6F6C-4B4E-B0E9-4D717E22CCD8}" name="テーブル1" displayName="テーブル1" ref="E2:H5" totalsRowShown="0" headerRowDxfId="11" dataDxfId="10">
  <autoFilter ref="E2:H5" xr:uid="{21CA9D20-6F6C-4B4E-B0E9-4D717E22CCD8}"/>
  <tableColumns count="4">
    <tableColumn id="1" xr3:uid="{F35AF743-0CE7-4FB1-8242-F0DB5207B24E}" name="食事料金" dataDxfId="9"/>
    <tableColumn id="2" xr3:uid="{D93C83A1-C9C2-4A9F-AA9B-FEDAAE158EBD}" name="朝食" dataDxfId="8"/>
    <tableColumn id="3" xr3:uid="{A6BDA25D-A92C-46AB-BBC8-6DC4A30C8245}" name="昼食" dataDxfId="7"/>
    <tableColumn id="4" xr3:uid="{EA6545A7-12E8-420B-A7A2-E47C9643A712}" name="夕食" dataDxfId="6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CC0F8DA-9264-4EC8-BB01-BC8788399CF9}" name="テーブル3" displayName="テーブル3" ref="J2:K4" totalsRowShown="0" dataDxfId="5">
  <autoFilter ref="J2:K4" xr:uid="{2CC0F8DA-9264-4EC8-BB01-BC8788399CF9}"/>
  <tableColumns count="2">
    <tableColumn id="1" xr3:uid="{90A52FB2-1C3E-4F14-B3B1-85142816061F}" name="宿泊料金" dataDxfId="4"/>
    <tableColumn id="2" xr3:uid="{49FBF3A5-02E4-466E-864D-325A5F3F3C22}" name="料金" dataDxfId="3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6624B92-9DCD-4B87-9213-38C967084E93}" name="テーブル4" displayName="テーブル4" ref="M2:M3" totalsRowShown="0" headerRowDxfId="2" dataDxfId="1">
  <autoFilter ref="M2:M3" xr:uid="{06624B92-9DCD-4B87-9213-38C967084E93}"/>
  <tableColumns count="1">
    <tableColumn id="1" xr3:uid="{3F6391A3-78A8-4CE6-ADB0-9B41322C44F4}" name="保険料" dataDxfId="0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D24B082-E9CC-4B88-82C3-9C0A1EF79956}" name="テーブル5" displayName="テーブル5" ref="O2:P4" totalsRowShown="0">
  <autoFilter ref="O2:P4" xr:uid="{DD24B082-E9CC-4B88-82C3-9C0A1EF79956}"/>
  <tableColumns count="2">
    <tableColumn id="1" xr3:uid="{4A93A497-E7EB-4774-BCA2-893C66492909}" name="参加費"/>
    <tableColumn id="2" xr3:uid="{89AF5D76-9D3F-4A96-BF35-E0FE3CBC300D}" name="料金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021ADD-0AE9-413C-A182-27AE6D334616}">
  <dimension ref="B1:Z38"/>
  <sheetViews>
    <sheetView showGridLines="0" tabSelected="1" zoomScale="85" zoomScaleNormal="85" workbookViewId="0">
      <selection activeCell="E5" sqref="E5:J5"/>
    </sheetView>
  </sheetViews>
  <sheetFormatPr baseColWidth="10" defaultColWidth="8.83203125" defaultRowHeight="18"/>
  <cols>
    <col min="1" max="1" width="3.83203125" customWidth="1"/>
    <col min="2" max="2" width="5.1640625" style="1" customWidth="1"/>
    <col min="3" max="3" width="10.5" style="1" customWidth="1"/>
    <col min="4" max="4" width="10.5" customWidth="1"/>
    <col min="5" max="5" width="12" style="1" customWidth="1"/>
    <col min="6" max="10" width="9.1640625" customWidth="1"/>
    <col min="11" max="11" width="11.1640625" customWidth="1"/>
    <col min="12" max="20" width="9.1640625" customWidth="1"/>
    <col min="21" max="22" width="9.1640625" style="1" customWidth="1"/>
    <col min="23" max="23" width="9.1640625" style="1" hidden="1" customWidth="1"/>
    <col min="24" max="26" width="9.1640625" hidden="1" customWidth="1"/>
  </cols>
  <sheetData>
    <row r="1" spans="2:26" ht="34.5" customHeight="1" thickBot="1">
      <c r="M1" s="65" t="s">
        <v>81</v>
      </c>
      <c r="N1" s="65"/>
      <c r="O1" s="65"/>
      <c r="P1" s="65"/>
      <c r="Q1" s="65"/>
      <c r="R1" s="66"/>
      <c r="S1" s="66"/>
    </row>
    <row r="2" spans="2:26" ht="25.5" customHeight="1">
      <c r="B2" s="53" t="s">
        <v>89</v>
      </c>
      <c r="C2" s="51"/>
      <c r="D2" s="51"/>
      <c r="E2" s="51"/>
      <c r="F2" s="51"/>
      <c r="G2" s="51"/>
      <c r="H2" s="51"/>
      <c r="I2" s="51"/>
      <c r="J2" s="51"/>
      <c r="K2" s="51"/>
      <c r="L2" s="52"/>
      <c r="M2" s="147" t="s">
        <v>57</v>
      </c>
      <c r="N2" s="148"/>
      <c r="O2" s="148"/>
      <c r="P2" s="148"/>
      <c r="Q2" s="148"/>
      <c r="R2" s="148"/>
      <c r="S2" s="149"/>
    </row>
    <row r="3" spans="2:26" ht="57" customHeight="1" thickBot="1">
      <c r="B3" s="137" t="s">
        <v>82</v>
      </c>
      <c r="C3" s="137"/>
      <c r="D3" s="137"/>
      <c r="E3" s="137"/>
      <c r="F3" s="137"/>
      <c r="G3" s="137"/>
      <c r="H3" s="137"/>
      <c r="I3" s="51"/>
      <c r="J3" s="51"/>
      <c r="K3" s="51"/>
      <c r="L3" s="52"/>
      <c r="M3" s="150" t="s">
        <v>80</v>
      </c>
      <c r="N3" s="151"/>
      <c r="O3" s="151"/>
      <c r="P3" s="151"/>
      <c r="Q3" s="151"/>
      <c r="R3" s="151"/>
      <c r="S3" s="152"/>
    </row>
    <row r="4" spans="2:26" ht="31.5" customHeight="1" thickBot="1">
      <c r="B4"/>
      <c r="C4"/>
      <c r="E4" s="60" t="s">
        <v>51</v>
      </c>
    </row>
    <row r="5" spans="2:26" ht="31.5" customHeight="1">
      <c r="B5" s="120" t="s">
        <v>28</v>
      </c>
      <c r="C5" s="121"/>
      <c r="D5" s="5" t="s">
        <v>27</v>
      </c>
      <c r="E5" s="126"/>
      <c r="F5" s="127"/>
      <c r="G5" s="127"/>
      <c r="H5" s="127"/>
      <c r="I5" s="127"/>
      <c r="J5" s="128"/>
      <c r="K5" s="130" t="s">
        <v>33</v>
      </c>
      <c r="L5" s="138"/>
      <c r="M5" s="139"/>
      <c r="N5" s="139"/>
      <c r="O5" s="139"/>
      <c r="P5" s="139"/>
      <c r="Q5" s="139"/>
      <c r="R5" s="139"/>
      <c r="S5" s="139"/>
      <c r="T5" s="139"/>
      <c r="U5" s="140"/>
      <c r="V5" s="57"/>
    </row>
    <row r="6" spans="2:26" ht="31.5" customHeight="1">
      <c r="B6" s="122"/>
      <c r="C6" s="123"/>
      <c r="D6" s="136" t="s">
        <v>29</v>
      </c>
      <c r="E6" s="116" t="s">
        <v>32</v>
      </c>
      <c r="F6" s="117"/>
      <c r="G6" s="118"/>
      <c r="H6" s="118"/>
      <c r="I6" s="118"/>
      <c r="J6" s="119"/>
      <c r="K6" s="131"/>
      <c r="L6" s="141"/>
      <c r="M6" s="142"/>
      <c r="N6" s="142"/>
      <c r="O6" s="142"/>
      <c r="P6" s="142"/>
      <c r="Q6" s="142"/>
      <c r="R6" s="142"/>
      <c r="S6" s="142"/>
      <c r="T6" s="142"/>
      <c r="U6" s="143"/>
      <c r="V6" s="57"/>
    </row>
    <row r="7" spans="2:26" ht="31.5" customHeight="1">
      <c r="B7" s="122"/>
      <c r="C7" s="123"/>
      <c r="D7" s="136"/>
      <c r="E7" s="116"/>
      <c r="F7" s="117"/>
      <c r="G7" s="117"/>
      <c r="H7" s="117"/>
      <c r="I7" s="117"/>
      <c r="J7" s="129"/>
      <c r="K7" s="131"/>
      <c r="L7" s="141"/>
      <c r="M7" s="142"/>
      <c r="N7" s="142"/>
      <c r="O7" s="142"/>
      <c r="P7" s="142"/>
      <c r="Q7" s="142"/>
      <c r="R7" s="142"/>
      <c r="S7" s="142"/>
      <c r="T7" s="142"/>
      <c r="U7" s="143"/>
      <c r="V7" s="57"/>
    </row>
    <row r="8" spans="2:26" ht="31.5" customHeight="1">
      <c r="B8" s="122"/>
      <c r="C8" s="123"/>
      <c r="D8" s="4" t="s">
        <v>30</v>
      </c>
      <c r="E8" s="116"/>
      <c r="F8" s="117"/>
      <c r="G8" s="117"/>
      <c r="H8" s="117"/>
      <c r="I8" s="117"/>
      <c r="J8" s="129"/>
      <c r="K8" s="131"/>
      <c r="L8" s="141"/>
      <c r="M8" s="142"/>
      <c r="N8" s="142"/>
      <c r="O8" s="142"/>
      <c r="P8" s="142"/>
      <c r="Q8" s="142"/>
      <c r="R8" s="142"/>
      <c r="S8" s="142"/>
      <c r="T8" s="142"/>
      <c r="U8" s="143"/>
      <c r="V8" s="57"/>
    </row>
    <row r="9" spans="2:26" ht="31.5" customHeight="1" thickBot="1">
      <c r="B9" s="124"/>
      <c r="C9" s="125"/>
      <c r="D9" s="6" t="s">
        <v>31</v>
      </c>
      <c r="E9" s="133"/>
      <c r="F9" s="134"/>
      <c r="G9" s="134"/>
      <c r="H9" s="134"/>
      <c r="I9" s="134"/>
      <c r="J9" s="135"/>
      <c r="K9" s="132"/>
      <c r="L9" s="144"/>
      <c r="M9" s="145"/>
      <c r="N9" s="145"/>
      <c r="O9" s="145"/>
      <c r="P9" s="145"/>
      <c r="Q9" s="145"/>
      <c r="R9" s="145"/>
      <c r="S9" s="145"/>
      <c r="T9" s="145"/>
      <c r="U9" s="146"/>
      <c r="V9" s="57"/>
    </row>
    <row r="10" spans="2:26" ht="19" thickBot="1">
      <c r="B10"/>
      <c r="C10"/>
      <c r="E10"/>
    </row>
    <row r="11" spans="2:26" ht="56.25" customHeight="1">
      <c r="B11" s="102"/>
      <c r="C11" s="102" t="s">
        <v>0</v>
      </c>
      <c r="D11" s="114"/>
      <c r="E11" s="69" t="s">
        <v>26</v>
      </c>
      <c r="F11" s="69" t="s">
        <v>83</v>
      </c>
      <c r="G11" s="69" t="s">
        <v>84</v>
      </c>
      <c r="H11" s="68" t="s">
        <v>1</v>
      </c>
      <c r="I11" s="68"/>
      <c r="J11" s="68"/>
      <c r="K11" s="69" t="s">
        <v>85</v>
      </c>
      <c r="L11" s="68" t="s">
        <v>86</v>
      </c>
      <c r="M11" s="71"/>
      <c r="N11" s="71"/>
      <c r="O11" s="71"/>
      <c r="P11" s="69" t="s">
        <v>87</v>
      </c>
      <c r="Q11" s="69" t="s">
        <v>88</v>
      </c>
      <c r="R11" s="155" t="s">
        <v>74</v>
      </c>
      <c r="S11" s="156"/>
      <c r="T11" s="97" t="s">
        <v>9</v>
      </c>
      <c r="U11" s="98"/>
      <c r="V11" s="58"/>
      <c r="W11" s="67" t="s">
        <v>60</v>
      </c>
      <c r="X11" s="67"/>
      <c r="Y11" s="67"/>
      <c r="Z11" s="67"/>
    </row>
    <row r="12" spans="2:26" ht="38">
      <c r="B12" s="103"/>
      <c r="C12" s="103"/>
      <c r="D12" s="115"/>
      <c r="E12" s="70"/>
      <c r="F12" s="101"/>
      <c r="G12" s="70"/>
      <c r="H12" s="2" t="s">
        <v>2</v>
      </c>
      <c r="I12" s="2" t="s">
        <v>3</v>
      </c>
      <c r="J12" s="2" t="s">
        <v>4</v>
      </c>
      <c r="K12" s="101"/>
      <c r="L12" s="3" t="s">
        <v>5</v>
      </c>
      <c r="M12" s="3" t="s">
        <v>6</v>
      </c>
      <c r="N12" s="3" t="s">
        <v>7</v>
      </c>
      <c r="O12" s="3" t="s">
        <v>8</v>
      </c>
      <c r="P12" s="101"/>
      <c r="Q12" s="101"/>
      <c r="R12" s="157"/>
      <c r="S12" s="158"/>
      <c r="T12" s="99"/>
      <c r="U12" s="100"/>
      <c r="V12" s="58"/>
      <c r="W12" s="50" t="s">
        <v>10</v>
      </c>
      <c r="X12" s="50" t="s">
        <v>11</v>
      </c>
      <c r="Y12" s="50" t="s">
        <v>58</v>
      </c>
      <c r="Z12" s="50" t="s">
        <v>59</v>
      </c>
    </row>
    <row r="13" spans="2:26" ht="33" customHeight="1">
      <c r="B13" s="54">
        <v>1</v>
      </c>
      <c r="C13" s="95"/>
      <c r="D13" s="96"/>
      <c r="E13" s="45"/>
      <c r="F13" s="45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93"/>
      <c r="S13" s="96"/>
      <c r="T13" s="93"/>
      <c r="U13" s="94"/>
      <c r="V13" s="59"/>
      <c r="W13" s="50" t="str">
        <f>IF(E13="","",DATEDIF(E13,DATE(2025,4,1),"Y"))</f>
        <v/>
      </c>
      <c r="X13" s="50" t="str">
        <f>IF(E13="","",VLOOKUP(W13,setting!$B$2:$C$16,2,TRUE))</f>
        <v/>
      </c>
      <c r="Y13" s="50" t="str">
        <f>IF($X13="","",IF($X13="未就学児","未就学児",IF(COUNTIF($X13,"小*"),"小学生","中学生以上")))</f>
        <v/>
      </c>
      <c r="Z13" s="1" t="str">
        <f>IF($X13="","",IF($X13="未就学児","18歳未満",IF(COUNTIF($X13,"小*"),"18歳未満",IF(COUNTIF($X13,"中*"),"18歳未満",IF(COUNTIF($X13,"高*"),"18歳未満","18歳以上")))))</f>
        <v/>
      </c>
    </row>
    <row r="14" spans="2:26" ht="33" customHeight="1">
      <c r="B14" s="55">
        <v>2</v>
      </c>
      <c r="C14" s="95"/>
      <c r="D14" s="96"/>
      <c r="E14" s="45"/>
      <c r="F14" s="45"/>
      <c r="G14" s="47"/>
      <c r="H14" s="47"/>
      <c r="I14" s="47"/>
      <c r="J14" s="47"/>
      <c r="K14" s="47"/>
      <c r="L14" s="46"/>
      <c r="M14" s="46"/>
      <c r="N14" s="46"/>
      <c r="O14" s="46"/>
      <c r="P14" s="46"/>
      <c r="Q14" s="46"/>
      <c r="R14" s="93"/>
      <c r="S14" s="96"/>
      <c r="T14" s="93"/>
      <c r="U14" s="94"/>
      <c r="V14" s="59"/>
      <c r="W14" s="50" t="str">
        <f t="shared" ref="W14:W22" si="0">IF(E14="","",DATEDIF(E14,DATE(2025,4,1),"Y"))</f>
        <v/>
      </c>
      <c r="X14" s="50" t="str">
        <f>IF(E14="","",VLOOKUP(W14,setting!$B$2:$C$16,2,TRUE))</f>
        <v/>
      </c>
      <c r="Y14" s="50" t="str">
        <f t="shared" ref="Y14:Y22" si="1">IF($X14="","",IF($X14="未就学児","未就学児",IF(COUNTIF($X14,"小*"),"小学生","中学生以上")))</f>
        <v/>
      </c>
      <c r="Z14" s="1" t="str">
        <f t="shared" ref="Z14:Z22" si="2">IF($X14="","",IF($X14="未就学児","18歳未満",IF(COUNTIF($X14,"小*"),"18歳未満",IF(COUNTIF($X14,"中*"),"18歳未満",IF(COUNTIF($X14,"高*"),"18歳未満","18歳以上")))))</f>
        <v/>
      </c>
    </row>
    <row r="15" spans="2:26" ht="33" customHeight="1">
      <c r="B15" s="55">
        <v>3</v>
      </c>
      <c r="C15" s="95"/>
      <c r="D15" s="96"/>
      <c r="E15" s="45"/>
      <c r="F15" s="45"/>
      <c r="G15" s="47"/>
      <c r="H15" s="47"/>
      <c r="I15" s="47"/>
      <c r="J15" s="47"/>
      <c r="K15" s="47"/>
      <c r="L15" s="46"/>
      <c r="M15" s="46"/>
      <c r="N15" s="46"/>
      <c r="O15" s="46"/>
      <c r="P15" s="46"/>
      <c r="Q15" s="46"/>
      <c r="R15" s="93"/>
      <c r="S15" s="96"/>
      <c r="T15" s="93"/>
      <c r="U15" s="94"/>
      <c r="V15" s="59"/>
      <c r="W15" s="50" t="str">
        <f>IF(E15="","",DATEDIF(E15,DATE(2025,4,1),"Y"))</f>
        <v/>
      </c>
      <c r="X15" s="50" t="str">
        <f>IF(E15="","",VLOOKUP(W15,setting!$B$2:$C$16,2,TRUE))</f>
        <v/>
      </c>
      <c r="Y15" s="50" t="str">
        <f t="shared" si="1"/>
        <v/>
      </c>
      <c r="Z15" s="1" t="str">
        <f t="shared" si="2"/>
        <v/>
      </c>
    </row>
    <row r="16" spans="2:26" ht="33" customHeight="1">
      <c r="B16" s="55">
        <v>4</v>
      </c>
      <c r="C16" s="95"/>
      <c r="D16" s="96"/>
      <c r="E16" s="45"/>
      <c r="F16" s="45"/>
      <c r="G16" s="47"/>
      <c r="H16" s="47"/>
      <c r="I16" s="47"/>
      <c r="J16" s="47"/>
      <c r="K16" s="47"/>
      <c r="L16" s="46"/>
      <c r="M16" s="46"/>
      <c r="N16" s="46"/>
      <c r="O16" s="46"/>
      <c r="P16" s="46"/>
      <c r="Q16" s="46"/>
      <c r="R16" s="93"/>
      <c r="S16" s="96"/>
      <c r="T16" s="93"/>
      <c r="U16" s="94"/>
      <c r="V16" s="59"/>
      <c r="W16" s="50" t="str">
        <f>IF(E16="","",DATEDIF(E16,DATE(2025,4,1),"Y"))</f>
        <v/>
      </c>
      <c r="X16" s="50" t="str">
        <f>IF(E16="","",VLOOKUP(W16,setting!$B$2:$C$16,2,TRUE))</f>
        <v/>
      </c>
      <c r="Y16" s="50" t="str">
        <f t="shared" si="1"/>
        <v/>
      </c>
      <c r="Z16" s="1" t="str">
        <f t="shared" si="2"/>
        <v/>
      </c>
    </row>
    <row r="17" spans="2:26" ht="33" customHeight="1">
      <c r="B17" s="55">
        <v>5</v>
      </c>
      <c r="C17" s="95"/>
      <c r="D17" s="96"/>
      <c r="E17" s="45"/>
      <c r="F17" s="45"/>
      <c r="G17" s="47"/>
      <c r="H17" s="47"/>
      <c r="I17" s="47"/>
      <c r="J17" s="47"/>
      <c r="K17" s="47"/>
      <c r="L17" s="46"/>
      <c r="M17" s="46"/>
      <c r="N17" s="46"/>
      <c r="O17" s="46"/>
      <c r="P17" s="46"/>
      <c r="Q17" s="46"/>
      <c r="R17" s="93"/>
      <c r="S17" s="96"/>
      <c r="T17" s="93"/>
      <c r="U17" s="94"/>
      <c r="V17" s="59"/>
      <c r="W17" s="50" t="str">
        <f t="shared" si="0"/>
        <v/>
      </c>
      <c r="X17" s="50" t="str">
        <f>IF(E17="","",VLOOKUP(W17,setting!$B$2:$C$16,2,TRUE))</f>
        <v/>
      </c>
      <c r="Y17" s="50" t="str">
        <f t="shared" si="1"/>
        <v/>
      </c>
      <c r="Z17" s="1" t="str">
        <f t="shared" si="2"/>
        <v/>
      </c>
    </row>
    <row r="18" spans="2:26" ht="33" customHeight="1">
      <c r="B18" s="55">
        <v>6</v>
      </c>
      <c r="C18" s="95"/>
      <c r="D18" s="96"/>
      <c r="E18" s="45"/>
      <c r="F18" s="45"/>
      <c r="G18" s="47"/>
      <c r="H18" s="47"/>
      <c r="I18" s="47"/>
      <c r="J18" s="47"/>
      <c r="K18" s="47"/>
      <c r="L18" s="46"/>
      <c r="M18" s="46"/>
      <c r="N18" s="46"/>
      <c r="O18" s="46"/>
      <c r="P18" s="46"/>
      <c r="Q18" s="46"/>
      <c r="R18" s="93"/>
      <c r="S18" s="96"/>
      <c r="T18" s="93"/>
      <c r="U18" s="94"/>
      <c r="V18" s="59"/>
      <c r="W18" s="50" t="str">
        <f t="shared" si="0"/>
        <v/>
      </c>
      <c r="X18" s="50" t="str">
        <f>IF(E18="","",VLOOKUP(W18,setting!$B$2:$C$16,2,TRUE))</f>
        <v/>
      </c>
      <c r="Y18" s="50" t="str">
        <f t="shared" si="1"/>
        <v/>
      </c>
      <c r="Z18" s="1" t="str">
        <f t="shared" si="2"/>
        <v/>
      </c>
    </row>
    <row r="19" spans="2:26" ht="33" customHeight="1">
      <c r="B19" s="55">
        <v>7</v>
      </c>
      <c r="C19" s="95"/>
      <c r="D19" s="96"/>
      <c r="E19" s="45"/>
      <c r="F19" s="45"/>
      <c r="G19" s="47"/>
      <c r="H19" s="47"/>
      <c r="I19" s="47"/>
      <c r="J19" s="47"/>
      <c r="K19" s="47"/>
      <c r="L19" s="46"/>
      <c r="M19" s="46"/>
      <c r="N19" s="46"/>
      <c r="O19" s="46"/>
      <c r="P19" s="46"/>
      <c r="Q19" s="46"/>
      <c r="R19" s="93"/>
      <c r="S19" s="96"/>
      <c r="T19" s="93"/>
      <c r="U19" s="94"/>
      <c r="V19" s="59"/>
      <c r="W19" s="50" t="str">
        <f t="shared" si="0"/>
        <v/>
      </c>
      <c r="X19" s="50" t="str">
        <f>IF(E19="","",VLOOKUP(W19,setting!$B$2:$C$16,2,TRUE))</f>
        <v/>
      </c>
      <c r="Y19" s="50" t="str">
        <f t="shared" si="1"/>
        <v/>
      </c>
      <c r="Z19" s="1" t="str">
        <f t="shared" si="2"/>
        <v/>
      </c>
    </row>
    <row r="20" spans="2:26" ht="33" customHeight="1">
      <c r="B20" s="55">
        <v>8</v>
      </c>
      <c r="C20" s="95"/>
      <c r="D20" s="96"/>
      <c r="E20" s="45"/>
      <c r="F20" s="45"/>
      <c r="G20" s="47"/>
      <c r="H20" s="47"/>
      <c r="I20" s="47"/>
      <c r="J20" s="47"/>
      <c r="K20" s="47"/>
      <c r="L20" s="46"/>
      <c r="M20" s="46"/>
      <c r="N20" s="46"/>
      <c r="O20" s="46"/>
      <c r="P20" s="46"/>
      <c r="Q20" s="46"/>
      <c r="R20" s="93"/>
      <c r="S20" s="96"/>
      <c r="T20" s="93"/>
      <c r="U20" s="94"/>
      <c r="V20" s="59"/>
      <c r="W20" s="50" t="str">
        <f t="shared" si="0"/>
        <v/>
      </c>
      <c r="X20" s="50" t="str">
        <f>IF(E20="","",VLOOKUP(W20,setting!$B$2:$C$16,2,TRUE))</f>
        <v/>
      </c>
      <c r="Y20" s="50" t="str">
        <f t="shared" si="1"/>
        <v/>
      </c>
      <c r="Z20" s="1" t="str">
        <f t="shared" si="2"/>
        <v/>
      </c>
    </row>
    <row r="21" spans="2:26" ht="33" customHeight="1">
      <c r="B21" s="55">
        <v>9</v>
      </c>
      <c r="C21" s="95"/>
      <c r="D21" s="96"/>
      <c r="E21" s="45"/>
      <c r="F21" s="45"/>
      <c r="G21" s="47"/>
      <c r="H21" s="47"/>
      <c r="I21" s="47"/>
      <c r="J21" s="47"/>
      <c r="K21" s="47"/>
      <c r="L21" s="46"/>
      <c r="M21" s="46"/>
      <c r="N21" s="46"/>
      <c r="O21" s="46"/>
      <c r="P21" s="46"/>
      <c r="Q21" s="46"/>
      <c r="R21" s="93"/>
      <c r="S21" s="96"/>
      <c r="T21" s="93"/>
      <c r="U21" s="94"/>
      <c r="V21" s="59"/>
      <c r="W21" s="50" t="str">
        <f t="shared" si="0"/>
        <v/>
      </c>
      <c r="X21" s="50" t="str">
        <f>IF(E21="","",VLOOKUP(W21,setting!$B$2:$C$16,2,TRUE))</f>
        <v/>
      </c>
      <c r="Y21" s="50" t="str">
        <f t="shared" si="1"/>
        <v/>
      </c>
      <c r="Z21" s="1" t="str">
        <f t="shared" si="2"/>
        <v/>
      </c>
    </row>
    <row r="22" spans="2:26" ht="33" customHeight="1" thickBot="1">
      <c r="B22" s="56">
        <v>10</v>
      </c>
      <c r="C22" s="106"/>
      <c r="D22" s="107"/>
      <c r="E22" s="48"/>
      <c r="F22" s="48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153"/>
      <c r="S22" s="107"/>
      <c r="T22" s="153"/>
      <c r="U22" s="154"/>
      <c r="V22" s="59"/>
      <c r="W22" s="50" t="str">
        <f t="shared" si="0"/>
        <v/>
      </c>
      <c r="X22" s="50" t="str">
        <f>IF(E22="","",VLOOKUP(W22,setting!$B$2:$C$16,2,TRUE))</f>
        <v/>
      </c>
      <c r="Y22" s="50" t="str">
        <f t="shared" si="1"/>
        <v/>
      </c>
      <c r="Z22" s="1" t="str">
        <f t="shared" si="2"/>
        <v/>
      </c>
    </row>
    <row r="24" spans="2:26">
      <c r="B24" s="7"/>
      <c r="C24" s="81" t="s">
        <v>34</v>
      </c>
      <c r="D24" s="81"/>
      <c r="E24" s="81"/>
      <c r="F24" s="8"/>
      <c r="G24" s="81" t="s">
        <v>45</v>
      </c>
      <c r="H24" s="81"/>
      <c r="I24" s="81"/>
      <c r="J24" s="81"/>
      <c r="K24" s="81"/>
      <c r="L24" s="81"/>
      <c r="Q24" s="8"/>
    </row>
    <row r="25" spans="2:26">
      <c r="B25" s="7"/>
      <c r="C25" s="9" t="s">
        <v>42</v>
      </c>
      <c r="D25" s="10">
        <f>COUNTIF($G$13:$G$22,C25)</f>
        <v>0</v>
      </c>
      <c r="E25" s="31">
        <f>D25*setting!P3</f>
        <v>0</v>
      </c>
      <c r="F25" s="8"/>
      <c r="G25" s="16"/>
      <c r="H25" s="23" t="s">
        <v>46</v>
      </c>
      <c r="I25" s="15" t="s">
        <v>47</v>
      </c>
      <c r="J25" s="15" t="s">
        <v>48</v>
      </c>
      <c r="K25" s="24" t="s">
        <v>46</v>
      </c>
      <c r="L25" s="26" t="s">
        <v>50</v>
      </c>
      <c r="N25" s="27" t="s">
        <v>52</v>
      </c>
      <c r="O25" s="88">
        <f>$E$27</f>
        <v>0</v>
      </c>
      <c r="P25" s="89"/>
      <c r="Q25" s="8"/>
    </row>
    <row r="26" spans="2:26">
      <c r="B26" s="7"/>
      <c r="C26" s="13" t="s">
        <v>43</v>
      </c>
      <c r="D26" s="14">
        <f>COUNTIF($G$13:$G$22,C26)</f>
        <v>0</v>
      </c>
      <c r="E26" s="32">
        <f>D26*setting!P4</f>
        <v>0</v>
      </c>
      <c r="F26" s="8"/>
      <c r="G26" s="17" t="s">
        <v>12</v>
      </c>
      <c r="H26" s="36">
        <f>COUNTIFS($Y$13:$Y$22,G26,$L$13:$L$22,"◯")</f>
        <v>0</v>
      </c>
      <c r="I26" s="37">
        <f>COUNTIFS($Y$13:$Y$22,G26,$M$13:$M$22,"◯")</f>
        <v>0</v>
      </c>
      <c r="J26" s="37">
        <f>COUNTIFS($Y$13:$Y$22,G26,$N$13:$N$22,"◯")</f>
        <v>0</v>
      </c>
      <c r="K26" s="38">
        <f>COUNTIFS($Y$13:$Y$22,G26,$O$13:$O$22,"◯")</f>
        <v>0</v>
      </c>
      <c r="L26" s="20">
        <f>($H$26*setting!G3)+($I$26*setting!H3)+($J$26*setting!F3)+($K$26*setting!G3)</f>
        <v>0</v>
      </c>
      <c r="N26" s="28" t="s">
        <v>53</v>
      </c>
      <c r="O26" s="82">
        <f>E31</f>
        <v>0</v>
      </c>
      <c r="P26" s="83"/>
      <c r="Q26" s="8"/>
    </row>
    <row r="27" spans="2:26">
      <c r="B27" s="7"/>
      <c r="C27" s="112" t="s">
        <v>44</v>
      </c>
      <c r="D27" s="113"/>
      <c r="E27" s="33">
        <f>SUM(E25:E26)</f>
        <v>0</v>
      </c>
      <c r="F27" s="8"/>
      <c r="G27" s="18" t="s">
        <v>78</v>
      </c>
      <c r="H27" s="39">
        <f>COUNTIFS($Y$13:$Y$22,G27,$L$13:$L$22,"◯")</f>
        <v>0</v>
      </c>
      <c r="I27" s="40">
        <f>COUNTIFS($Y$13:$Y$22,G27,$M$13:$M$22,"◯")</f>
        <v>0</v>
      </c>
      <c r="J27" s="40">
        <f>COUNTIFS($Y$13:$Y$22,G27,$N$13:$N$22,"◯")</f>
        <v>0</v>
      </c>
      <c r="K27" s="41">
        <f>COUNTIFS($Y$13:$Y$22,G27,$O$13:$O$22,"◯")</f>
        <v>0</v>
      </c>
      <c r="L27" s="21">
        <f>($H$27*setting!G4)+($I$27*setting!H4)+($J$27*setting!F4)+($K$27*setting!G4)</f>
        <v>0</v>
      </c>
      <c r="N27" s="28" t="s">
        <v>54</v>
      </c>
      <c r="O27" s="82">
        <f>E36</f>
        <v>0</v>
      </c>
      <c r="P27" s="83"/>
      <c r="Q27" s="8"/>
    </row>
    <row r="28" spans="2:26">
      <c r="B28" s="7"/>
      <c r="C28" s="7"/>
      <c r="D28" s="8"/>
      <c r="E28" s="7"/>
      <c r="F28" s="8"/>
      <c r="G28" s="19" t="s">
        <v>79</v>
      </c>
      <c r="H28" s="42">
        <f>COUNTIFS($Y$13:$Y$22,G28,$L$13:$L$22,"◯")</f>
        <v>0</v>
      </c>
      <c r="I28" s="43">
        <f>COUNTIFS($Y$13:$Y$22,G28,$M$13:$M$22,"◯")</f>
        <v>0</v>
      </c>
      <c r="J28" s="43">
        <f>COUNTIFS($Y$13:$Y$22,G28,$N$13:$N$22,"◯")</f>
        <v>0</v>
      </c>
      <c r="K28" s="44">
        <f>COUNTIFS($Y$13:$Y$22,G28,$O$13:$O$22,"◯")</f>
        <v>0</v>
      </c>
      <c r="L28" s="22">
        <f>($H$28*setting!G5)+($I$28*setting!H5)+($J$28*setting!F5)+($K$28*setting!G5)</f>
        <v>0</v>
      </c>
      <c r="N28" s="29" t="s">
        <v>55</v>
      </c>
      <c r="O28" s="84">
        <f>L29</f>
        <v>0</v>
      </c>
      <c r="P28" s="85"/>
      <c r="Q28" s="8"/>
    </row>
    <row r="29" spans="2:26">
      <c r="B29" s="7"/>
      <c r="C29" s="81" t="s">
        <v>35</v>
      </c>
      <c r="D29" s="81"/>
      <c r="E29" s="81"/>
      <c r="F29" s="8"/>
      <c r="G29" s="90" t="s">
        <v>49</v>
      </c>
      <c r="H29" s="91"/>
      <c r="I29" s="91"/>
      <c r="J29" s="91"/>
      <c r="K29" s="92"/>
      <c r="L29" s="25">
        <f>SUM(L26:L28)</f>
        <v>0</v>
      </c>
      <c r="N29" s="30" t="s">
        <v>56</v>
      </c>
      <c r="O29" s="86">
        <f>SUM($O$25:$P$28)</f>
        <v>0</v>
      </c>
      <c r="P29" s="87"/>
      <c r="Q29" s="8"/>
    </row>
    <row r="30" spans="2:26" ht="19" thickBot="1">
      <c r="B30" s="7"/>
      <c r="C30" s="108" t="s">
        <v>36</v>
      </c>
      <c r="D30" s="109"/>
      <c r="E30" s="34">
        <f>COUNTIF($Q$13:$Q$22,"◯")</f>
        <v>0</v>
      </c>
      <c r="F30" s="8"/>
      <c r="M30" s="7"/>
      <c r="N30" s="7"/>
      <c r="O30" s="8"/>
      <c r="P30" s="8"/>
      <c r="Q30" s="8"/>
    </row>
    <row r="31" spans="2:26" ht="18" customHeight="1">
      <c r="B31" s="7"/>
      <c r="C31" s="110" t="s">
        <v>37</v>
      </c>
      <c r="D31" s="111"/>
      <c r="E31" s="32" cm="1">
        <f t="array" ref="E31">E30*テーブル4[保険料]</f>
        <v>0</v>
      </c>
      <c r="F31" s="8"/>
      <c r="G31" s="72" t="s">
        <v>77</v>
      </c>
      <c r="H31" s="73"/>
      <c r="I31" s="73"/>
      <c r="J31" s="73"/>
      <c r="K31" s="73"/>
      <c r="L31" s="73"/>
      <c r="M31" s="73"/>
      <c r="N31" s="73"/>
      <c r="O31" s="73"/>
      <c r="P31" s="74"/>
      <c r="Q31" s="8"/>
    </row>
    <row r="32" spans="2:26">
      <c r="G32" s="75"/>
      <c r="H32" s="76"/>
      <c r="I32" s="76"/>
      <c r="J32" s="76"/>
      <c r="K32" s="76"/>
      <c r="L32" s="76"/>
      <c r="M32" s="76"/>
      <c r="N32" s="76"/>
      <c r="O32" s="76"/>
      <c r="P32" s="77"/>
    </row>
    <row r="33" spans="3:16">
      <c r="C33" s="81" t="s">
        <v>38</v>
      </c>
      <c r="D33" s="81"/>
      <c r="E33" s="81"/>
      <c r="G33" s="75"/>
      <c r="H33" s="76"/>
      <c r="I33" s="76"/>
      <c r="J33" s="76"/>
      <c r="K33" s="76"/>
      <c r="L33" s="76"/>
      <c r="M33" s="76"/>
      <c r="N33" s="76"/>
      <c r="O33" s="76"/>
      <c r="P33" s="77"/>
    </row>
    <row r="34" spans="3:16">
      <c r="C34" s="11" t="s">
        <v>39</v>
      </c>
      <c r="D34" s="12">
        <f>COUNTIFS($P$13:$P$22,"◯",$Z$13:$Z$22,"18歳未満")</f>
        <v>0</v>
      </c>
      <c r="E34" s="35">
        <f>D34*setting!K3</f>
        <v>0</v>
      </c>
      <c r="G34" s="75"/>
      <c r="H34" s="76"/>
      <c r="I34" s="76"/>
      <c r="J34" s="76"/>
      <c r="K34" s="76"/>
      <c r="L34" s="76"/>
      <c r="M34" s="76"/>
      <c r="N34" s="76"/>
      <c r="O34" s="76"/>
      <c r="P34" s="77"/>
    </row>
    <row r="35" spans="3:16">
      <c r="C35" s="11" t="s">
        <v>40</v>
      </c>
      <c r="D35" s="12">
        <f>COUNTIFS($P$13:$P$22,"◯",$Z$13:$Z$22,"18歳以上")</f>
        <v>0</v>
      </c>
      <c r="E35" s="35">
        <f>D35*setting!K4</f>
        <v>0</v>
      </c>
      <c r="G35" s="75"/>
      <c r="H35" s="76"/>
      <c r="I35" s="76"/>
      <c r="J35" s="76"/>
      <c r="K35" s="76"/>
      <c r="L35" s="76"/>
      <c r="M35" s="76"/>
      <c r="N35" s="76"/>
      <c r="O35" s="76"/>
      <c r="P35" s="77"/>
    </row>
    <row r="36" spans="3:16">
      <c r="C36" s="104" t="s">
        <v>41</v>
      </c>
      <c r="D36" s="105"/>
      <c r="E36" s="35">
        <f>SUM(E34:E35)</f>
        <v>0</v>
      </c>
      <c r="G36" s="75"/>
      <c r="H36" s="76"/>
      <c r="I36" s="76"/>
      <c r="J36" s="76"/>
      <c r="K36" s="76"/>
      <c r="L36" s="76"/>
      <c r="M36" s="76"/>
      <c r="N36" s="76"/>
      <c r="O36" s="76"/>
      <c r="P36" s="77"/>
    </row>
    <row r="37" spans="3:16" ht="19" thickBot="1">
      <c r="G37" s="78"/>
      <c r="H37" s="79"/>
      <c r="I37" s="79"/>
      <c r="J37" s="79"/>
      <c r="K37" s="79"/>
      <c r="L37" s="79"/>
      <c r="M37" s="79"/>
      <c r="N37" s="79"/>
      <c r="O37" s="79"/>
      <c r="P37" s="80"/>
    </row>
    <row r="38" spans="3:16">
      <c r="G38" s="61"/>
      <c r="H38" s="61"/>
      <c r="I38" s="61"/>
      <c r="J38" s="61"/>
      <c r="K38" s="61"/>
      <c r="L38" s="61"/>
      <c r="M38" s="61"/>
      <c r="N38" s="61"/>
      <c r="O38" s="61"/>
      <c r="P38" s="61"/>
    </row>
  </sheetData>
  <sheetProtection algorithmName="SHA-512" hashValue="gIS9Kc5Kqx1LJdpMIYuvW2Z5rJ/dV0Lmy28qx8YK0ZhEpFsmqZ2tLl6eEXZZ3/SWVp9dU/0dola1KOwPm00BlA==" saltValue="qdl9vBsi8C7Cp/nR5T1Xiw==" spinCount="100000" sheet="1" selectLockedCells="1"/>
  <mergeCells count="71">
    <mergeCell ref="M2:S2"/>
    <mergeCell ref="M3:S3"/>
    <mergeCell ref="T22:U22"/>
    <mergeCell ref="R22:S22"/>
    <mergeCell ref="R21:S21"/>
    <mergeCell ref="R20:S20"/>
    <mergeCell ref="R19:S19"/>
    <mergeCell ref="R16:S16"/>
    <mergeCell ref="R15:S15"/>
    <mergeCell ref="R14:S14"/>
    <mergeCell ref="R13:S13"/>
    <mergeCell ref="R11:S12"/>
    <mergeCell ref="K5:K9"/>
    <mergeCell ref="E9:J9"/>
    <mergeCell ref="D6:D7"/>
    <mergeCell ref="B3:H3"/>
    <mergeCell ref="L5:U9"/>
    <mergeCell ref="E6:F6"/>
    <mergeCell ref="G6:J6"/>
    <mergeCell ref="B5:C9"/>
    <mergeCell ref="E5:J5"/>
    <mergeCell ref="E7:J7"/>
    <mergeCell ref="E8:J8"/>
    <mergeCell ref="B11:B12"/>
    <mergeCell ref="Q11:Q12"/>
    <mergeCell ref="P11:P12"/>
    <mergeCell ref="K11:K12"/>
    <mergeCell ref="C36:D36"/>
    <mergeCell ref="C19:D19"/>
    <mergeCell ref="C20:D20"/>
    <mergeCell ref="C22:D22"/>
    <mergeCell ref="C30:D30"/>
    <mergeCell ref="C31:D31"/>
    <mergeCell ref="C27:D27"/>
    <mergeCell ref="C33:E33"/>
    <mergeCell ref="C29:E29"/>
    <mergeCell ref="C24:E24"/>
    <mergeCell ref="C18:D18"/>
    <mergeCell ref="C11:D12"/>
    <mergeCell ref="C21:D21"/>
    <mergeCell ref="E11:E12"/>
    <mergeCell ref="T11:U12"/>
    <mergeCell ref="F11:F12"/>
    <mergeCell ref="C13:D13"/>
    <mergeCell ref="C14:D14"/>
    <mergeCell ref="C15:D15"/>
    <mergeCell ref="C16:D16"/>
    <mergeCell ref="C17:D17"/>
    <mergeCell ref="T13:U13"/>
    <mergeCell ref="T14:U14"/>
    <mergeCell ref="T15:U15"/>
    <mergeCell ref="T16:U16"/>
    <mergeCell ref="T17:U17"/>
    <mergeCell ref="R18:S18"/>
    <mergeCell ref="R17:S17"/>
    <mergeCell ref="W11:Z11"/>
    <mergeCell ref="H11:J11"/>
    <mergeCell ref="G11:G12"/>
    <mergeCell ref="L11:O11"/>
    <mergeCell ref="G31:P37"/>
    <mergeCell ref="G24:L24"/>
    <mergeCell ref="O27:P27"/>
    <mergeCell ref="O28:P28"/>
    <mergeCell ref="O29:P29"/>
    <mergeCell ref="O25:P25"/>
    <mergeCell ref="O26:P26"/>
    <mergeCell ref="G29:K29"/>
    <mergeCell ref="T18:U18"/>
    <mergeCell ref="T19:U19"/>
    <mergeCell ref="T20:U20"/>
    <mergeCell ref="T21:U21"/>
  </mergeCells>
  <phoneticPr fontId="2"/>
  <dataValidations count="4">
    <dataValidation type="list" allowBlank="1" showInputMessage="1" showErrorMessage="1" sqref="K13:K22" xr:uid="{8D29A995-691A-4695-8D31-FF38F8DBC548}">
      <formula1>"5級,4級,3級,2級,1級,初参加"</formula1>
    </dataValidation>
    <dataValidation type="list" allowBlank="1" showInputMessage="1" showErrorMessage="1" sqref="G13:G22" xr:uid="{9815955D-97E4-4716-AA21-3887BF2108FD}">
      <formula1>"会員,非会員"</formula1>
    </dataValidation>
    <dataValidation type="list" allowBlank="1" showInputMessage="1" showErrorMessage="1" sqref="L13:Q22" xr:uid="{700ABB3E-663E-4C3A-B1D8-DBE9320A787E}">
      <formula1>"◯"</formula1>
    </dataValidation>
    <dataValidation type="list" allowBlank="1" showInputMessage="1" showErrorMessage="1" sqref="F13:F22" xr:uid="{B9C730BD-D5DC-3342-824E-229470887321}">
      <formula1>"男,女"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6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126C5-6193-4DA3-8C07-37A3360831E1}">
  <dimension ref="B2:P16"/>
  <sheetViews>
    <sheetView workbookViewId="0">
      <selection activeCell="K3" sqref="K3"/>
    </sheetView>
  </sheetViews>
  <sheetFormatPr baseColWidth="10" defaultColWidth="8.83203125" defaultRowHeight="18"/>
  <cols>
    <col min="1" max="1" width="8.83203125" style="63"/>
    <col min="2" max="2" width="7.5" style="63" bestFit="1" customWidth="1"/>
    <col min="3" max="3" width="9.1640625" style="63" bestFit="1" customWidth="1"/>
    <col min="4" max="4" width="3.1640625" style="63" customWidth="1"/>
    <col min="5" max="5" width="13.1640625" style="63" bestFit="1" customWidth="1"/>
    <col min="6" max="8" width="9.5" style="63" bestFit="1" customWidth="1"/>
    <col min="9" max="9" width="3.1640625" style="63" customWidth="1"/>
    <col min="10" max="10" width="13.1640625" style="63" bestFit="1" customWidth="1"/>
    <col min="11" max="11" width="9.5" style="63" bestFit="1" customWidth="1"/>
    <col min="12" max="12" width="3.1640625" style="63" customWidth="1"/>
    <col min="13" max="13" width="11.33203125" style="63" bestFit="1" customWidth="1"/>
    <col min="14" max="14" width="3.1640625" style="63" customWidth="1"/>
    <col min="15" max="15" width="9.33203125" style="63" bestFit="1" customWidth="1"/>
    <col min="16" max="16384" width="8.83203125" style="63"/>
  </cols>
  <sheetData>
    <row r="2" spans="2:16">
      <c r="B2" s="63" t="s">
        <v>10</v>
      </c>
      <c r="C2" s="63" t="s">
        <v>11</v>
      </c>
      <c r="E2" s="64" t="s">
        <v>61</v>
      </c>
      <c r="F2" s="62" t="s">
        <v>63</v>
      </c>
      <c r="G2" s="62" t="s">
        <v>64</v>
      </c>
      <c r="H2" s="62" t="s">
        <v>65</v>
      </c>
      <c r="J2" s="64" t="s">
        <v>66</v>
      </c>
      <c r="K2" s="62" t="s">
        <v>69</v>
      </c>
      <c r="M2" s="62" t="s">
        <v>70</v>
      </c>
      <c r="O2" s="63" t="s">
        <v>52</v>
      </c>
      <c r="P2" s="63" t="s">
        <v>73</v>
      </c>
    </row>
    <row r="3" spans="2:16">
      <c r="B3" s="63">
        <v>0</v>
      </c>
      <c r="C3" s="63" t="s">
        <v>12</v>
      </c>
      <c r="E3" s="62" t="s">
        <v>62</v>
      </c>
      <c r="F3" s="62">
        <v>522</v>
      </c>
      <c r="G3" s="62">
        <v>665</v>
      </c>
      <c r="H3" s="62">
        <v>807</v>
      </c>
      <c r="J3" s="62" t="s">
        <v>67</v>
      </c>
      <c r="K3" s="62">
        <v>488</v>
      </c>
      <c r="M3" s="62">
        <v>1850</v>
      </c>
      <c r="O3" s="63" t="s">
        <v>71</v>
      </c>
      <c r="P3" s="63">
        <v>6000</v>
      </c>
    </row>
    <row r="4" spans="2:16">
      <c r="B4" s="63">
        <v>6</v>
      </c>
      <c r="C4" s="63" t="s">
        <v>13</v>
      </c>
      <c r="E4" s="62" t="s">
        <v>75</v>
      </c>
      <c r="F4" s="62">
        <v>665</v>
      </c>
      <c r="G4" s="62">
        <v>807</v>
      </c>
      <c r="H4" s="62">
        <v>950</v>
      </c>
      <c r="J4" s="62" t="s">
        <v>68</v>
      </c>
      <c r="K4" s="62">
        <v>1018</v>
      </c>
      <c r="O4" s="63" t="s">
        <v>72</v>
      </c>
      <c r="P4" s="63">
        <v>8500</v>
      </c>
    </row>
    <row r="5" spans="2:16">
      <c r="B5" s="63">
        <v>7</v>
      </c>
      <c r="C5" s="63" t="s">
        <v>14</v>
      </c>
      <c r="E5" s="62" t="s">
        <v>76</v>
      </c>
      <c r="F5" s="62">
        <v>734</v>
      </c>
      <c r="G5" s="62">
        <v>879</v>
      </c>
      <c r="H5" s="62">
        <v>1021</v>
      </c>
    </row>
    <row r="6" spans="2:16">
      <c r="B6" s="63">
        <v>8</v>
      </c>
      <c r="C6" s="63" t="s">
        <v>15</v>
      </c>
    </row>
    <row r="7" spans="2:16">
      <c r="B7" s="63">
        <v>9</v>
      </c>
      <c r="C7" s="63" t="s">
        <v>16</v>
      </c>
    </row>
    <row r="8" spans="2:16">
      <c r="B8" s="63">
        <v>10</v>
      </c>
      <c r="C8" s="63" t="s">
        <v>17</v>
      </c>
    </row>
    <row r="9" spans="2:16">
      <c r="B9" s="63">
        <v>11</v>
      </c>
      <c r="C9" s="63" t="s">
        <v>18</v>
      </c>
    </row>
    <row r="10" spans="2:16">
      <c r="B10" s="63">
        <v>12</v>
      </c>
      <c r="C10" s="63" t="s">
        <v>19</v>
      </c>
    </row>
    <row r="11" spans="2:16">
      <c r="B11" s="63">
        <v>13</v>
      </c>
      <c r="C11" s="63" t="s">
        <v>20</v>
      </c>
    </row>
    <row r="12" spans="2:16">
      <c r="B12" s="63">
        <v>14</v>
      </c>
      <c r="C12" s="63" t="s">
        <v>21</v>
      </c>
    </row>
    <row r="13" spans="2:16">
      <c r="B13" s="63">
        <v>15</v>
      </c>
      <c r="C13" s="63" t="s">
        <v>22</v>
      </c>
    </row>
    <row r="14" spans="2:16">
      <c r="B14" s="63">
        <v>16</v>
      </c>
      <c r="C14" s="63" t="s">
        <v>23</v>
      </c>
    </row>
    <row r="15" spans="2:16">
      <c r="B15" s="63">
        <v>17</v>
      </c>
      <c r="C15" s="63" t="s">
        <v>24</v>
      </c>
    </row>
    <row r="16" spans="2:16">
      <c r="B16" s="63">
        <v>18</v>
      </c>
      <c r="C16" s="63" t="s">
        <v>25</v>
      </c>
    </row>
  </sheetData>
  <phoneticPr fontId="2"/>
  <pageMargins left="0.7" right="0.7" top="0.75" bottom="0.75" header="0.3" footer="0.3"/>
  <tableParts count="5">
    <tablePart r:id="rId1"/>
    <tablePart r:id="rId2"/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申し込みシート</vt:lpstr>
      <vt:lpstr>setting</vt:lpstr>
      <vt:lpstr>申し込みシート!Print_Area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千葉県立手賀の丘青少年自然の家　竹園 孝太朗</dc:creator>
  <cp:lastModifiedBy>宗遼平</cp:lastModifiedBy>
  <cp:lastPrinted>2023-12-27T04:29:27Z</cp:lastPrinted>
  <dcterms:created xsi:type="dcterms:W3CDTF">2023-12-26T23:59:36Z</dcterms:created>
  <dcterms:modified xsi:type="dcterms:W3CDTF">2026-01-03T12:37:42Z</dcterms:modified>
</cp:coreProperties>
</file>